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<sst xmlns="http://schemas.openxmlformats.org/spreadsheetml/2006/main" count="66" uniqueCount="53">
  <si>
    <t>Well Drilling Estimate Calculator</t>
  </si>
  <si>
    <t>A free estimate calculator for well drillers: price by footage, add casing and pump, and see margin per job in Sheets or Excel.</t>
  </si>
  <si>
    <t>Quick start</t>
  </si>
  <si>
    <t>Open the Line items tab and replace the sample rows with your own — one row per entry. Formulas fill in automatically for new rows.</t>
  </si>
  <si>
    <t>Depth is an estimate from nearby well logs; quote drilling per foot so the final bill follows the real depth.</t>
  </si>
  <si>
    <t>Most states require a licensed driller, a permit and a well log filed after completion.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</si>
  <si>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</si>
  <si>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</si>
  <si>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</si>
  <si>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</si>
  <si>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</si>
  <si>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</si>
  <si>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</si>
  <si>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</si>
  <si>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</si>
  <si>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</si>
  <si>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</si>
  <si>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</si>
  <si>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</si>
  <si>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Drilling (rock)</t>
  </si>
  <si>
    <t>Drilling</t>
  </si>
  <si>
    <t>ft</t>
  </si>
  <si>
    <t>Steel casing 6 in</t>
  </si>
  <si>
    <t>Casing</t>
  </si>
  <si>
    <t>Grout seal</t>
  </si>
  <si>
    <t>each</t>
  </si>
  <si>
    <t>Submersible pump 1 HP</t>
  </si>
  <si>
    <t>Pump</t>
  </si>
  <si>
    <t>Drop pipe and wire</t>
  </si>
  <si>
    <t>Pressure tank and controls</t>
  </si>
  <si>
    <t>Trench and line to house</t>
  </si>
  <si>
    <t>Other</t>
  </si>
  <si>
    <t>Water test</t>
  </si>
  <si>
    <t>Well permit</t>
  </si>
  <si>
    <t>Permit</t>
  </si>
  <si>
    <t>Value</t>
  </si>
  <si>
    <t>Notes</t>
  </si>
  <si>
    <t>Job</t>
  </si>
  <si>
    <t>Estimated depth (ft)</t>
  </si>
  <si>
    <t>From neighboring well logs</t>
  </si>
  <si>
    <t>Casing depth (ft)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</si>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</sst>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280</v>
      </c>
      <c r="D2" t="s">
        <v>21</v>
      </c>
      <c r="E2" s="12">
        <v>18</v>
      </c>
      <c r="F2" s="13">
        <f>IF($A2="","",(C2*E2))</f>
        <v>5040</v>
      </c>
    </row>
    <row r="3" spans="1:6" x14ac:dyDescent="0.25">
      <c r="A3" t="s">
        <v>22</v>
      </c>
      <c r="B3" t="s">
        <v>23</v>
      </c>
      <c r="C3" s="11">
        <v>60</v>
      </c>
      <c r="D3" t="s">
        <v>21</v>
      </c>
      <c r="E3" s="12">
        <v>22</v>
      </c>
      <c r="F3" s="13">
        <f>IF($A3="","",(C3*E3))</f>
        <v>1320</v>
      </c>
    </row>
    <row r="4" spans="1:6" x14ac:dyDescent="0.25">
      <c r="A4" t="s">
        <v>24</v>
      </c>
      <c r="B4" t="s">
        <v>23</v>
      </c>
      <c r="C4" s="11">
        <v>1</v>
      </c>
      <c r="D4" t="s">
        <v>25</v>
      </c>
      <c r="E4" s="12">
        <v>450</v>
      </c>
      <c r="F4" s="13">
        <f>IF($A4="","",(C4*E4))</f>
        <v>450</v>
      </c>
    </row>
    <row r="5" spans="1:6" x14ac:dyDescent="0.25">
      <c r="A5" t="s">
        <v>26</v>
      </c>
      <c r="B5" t="s">
        <v>27</v>
      </c>
      <c r="C5" s="11">
        <v>1</v>
      </c>
      <c r="D5" t="s">
        <v>25</v>
      </c>
      <c r="E5" s="12">
        <v>1150</v>
      </c>
      <c r="F5" s="13">
        <f>IF($A5="","",(C5*E5))</f>
        <v>1150</v>
      </c>
    </row>
    <row r="6" spans="1:6" x14ac:dyDescent="0.25">
      <c r="A6" t="s">
        <v>28</v>
      </c>
      <c r="B6" t="s">
        <v>27</v>
      </c>
      <c r="C6" s="11">
        <v>260</v>
      </c>
      <c r="D6" t="s">
        <v>21</v>
      </c>
      <c r="E6" s="12">
        <v>6.5</v>
      </c>
      <c r="F6" s="13">
        <f>IF($A6="","",(C6*E6))</f>
        <v>1690</v>
      </c>
    </row>
    <row r="7" spans="1:6" x14ac:dyDescent="0.25">
      <c r="A7" t="s">
        <v>29</v>
      </c>
      <c r="B7" t="s">
        <v>27</v>
      </c>
      <c r="C7" s="11">
        <v>1</v>
      </c>
      <c r="D7" t="s">
        <v>25</v>
      </c>
      <c r="E7" s="12">
        <v>780</v>
      </c>
      <c r="F7" s="13">
        <f>IF($A7="","",(C7*E7))</f>
        <v>780</v>
      </c>
    </row>
    <row r="8" spans="1:6" x14ac:dyDescent="0.25">
      <c r="A8" t="s">
        <v>30</v>
      </c>
      <c r="B8" t="s">
        <v>31</v>
      </c>
      <c r="C8" s="11">
        <v>120</v>
      </c>
      <c r="D8" t="s">
        <v>21</v>
      </c>
      <c r="E8" s="12">
        <v>14</v>
      </c>
      <c r="F8" s="13">
        <f>IF($A8="","",(C8*E8))</f>
        <v>1680</v>
      </c>
    </row>
    <row r="9" spans="1:6" x14ac:dyDescent="0.25">
      <c r="A9" t="s">
        <v>32</v>
      </c>
      <c r="B9" t="s">
        <v>31</v>
      </c>
      <c r="C9" s="11">
        <v>1</v>
      </c>
      <c r="D9" t="s">
        <v>25</v>
      </c>
      <c r="E9" s="12">
        <v>175</v>
      </c>
      <c r="F9" s="13">
        <f>IF($A9="","",(C9*E9))</f>
        <v>175</v>
      </c>
    </row>
    <row r="10" spans="1:6" x14ac:dyDescent="0.25">
      <c r="A10" t="s">
        <v>33</v>
      </c>
      <c r="B10" t="s">
        <v>34</v>
      </c>
      <c r="C10" s="11">
        <v>1</v>
      </c>
      <c r="D10" t="s">
        <v>25</v>
      </c>
      <c r="E10" s="12">
        <v>350</v>
      </c>
      <c r="F10" s="13">
        <f>IF($A10="","",(C10*E10))</f>
        <v>350</v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Drilling, Casing, Pump, Electrical, Other, Permit" sqref="B2:B201">
      <formula1>"Drilling,Casing,Pump,Electrical,Other,Permit"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3" x14ac:dyDescent="0.25">
      <c r="A3" t="s">
        <v>38</v>
      </c>
      <c r="B3" s="17">
        <v>280</v>
      </c>
      <c r="C3" s="18" t="s">
        <v>39</v>
      </c>
    </row>
    <row r="4" spans="1:2" x14ac:dyDescent="0.25">
      <c r="A4" t="s">
        <v>40</v>
      </c>
      <c r="B4" s="17">
        <v>60</v>
      </c>
    </row>
    <row r="5" spans="1:3" x14ac:dyDescent="0.25">
      <c r="A5" s="15" t="s">
        <v>41</v>
      </c>
      <c r="B5" s="16"/>
      <c r="C5" s="16"/>
    </row>
    <row r="6" spans="1:3" x14ac:dyDescent="0.25">
      <c r="A6" t="s">
        <v>42</v>
      </c>
      <c r="B6" s="19">
        <v>0.12</v>
      </c>
      <c r="C6" s="18" t="s">
        <v>43</v>
      </c>
    </row>
    <row r="7" spans="1:3" x14ac:dyDescent="0.25">
      <c r="A7" t="s">
        <v>44</v>
      </c>
      <c r="B7" s="19">
        <v>0.3</v>
      </c>
      <c r="C7" s="18" t="s">
        <v>45</v>
      </c>
    </row>
    <row r="8" spans="1:3" x14ac:dyDescent="0.25">
      <c r="A8" s="15" t="s">
        <v>46</v>
      </c>
      <c r="B8" s="16"/>
      <c r="C8" s="16"/>
    </row>
    <row r="9" spans="1:2" x14ac:dyDescent="0.25">
      <c r="A9" t="s">
        <v>47</v>
      </c>
      <c r="B9" s="20">
        <f>SUM('Line items'!$F$2:$F$201)</f>
        <v>12635</v>
      </c>
    </row>
    <row r="10" spans="1:2" x14ac:dyDescent="0.25">
      <c r="A10" t="s">
        <v>48</v>
      </c>
      <c r="B10" s="20">
        <f>ROUND(('Bid'!$B$9*'Bid'!$B$6),2)</f>
        <v>1516.2</v>
      </c>
    </row>
    <row r="11" spans="1:2" x14ac:dyDescent="0.25">
      <c r="A11" t="s">
        <v>49</v>
      </c>
      <c r="B11" s="20">
        <f>('Bid'!$B$9+'Bid'!$B$10)</f>
        <v>14151.2</v>
      </c>
    </row>
    <row r="12" spans="1:3" x14ac:dyDescent="0.25">
      <c r="A12" t="s">
        <v>46</v>
      </c>
      <c r="B12" s="20">
        <f>CEILING(('Bid'!$B$11/(1-'Bid'!$B$7)),100)</f>
        <v>20300</v>
      </c>
      <c r="C12" s="18" t="s">
        <v>50</v>
      </c>
    </row>
    <row r="13" spans="1:2" x14ac:dyDescent="0.25">
      <c r="A13" t="s">
        <v>51</v>
      </c>
      <c r="B13" s="20">
        <f>('Bid'!$B$12-'Bid'!$B$11)</f>
        <v>6148.799999999999</v>
      </c>
    </row>
    <row r="14" spans="1:2" x14ac:dyDescent="0.25">
      <c r="A14" t="s">
        <v>52</v>
      </c>
      <c r="B14" s="21">
        <f>IFERROR((('Bid'!$B$12/'Bid'!$B$11)-1),0)</f>
        <v>0.43450732093391364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6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