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<sst xmlns="http://schemas.openxmlformats.org/spreadsheetml/2006/main" count="62" uniqueCount="54">
  <si>
    <t>Welding Quote Calculator</t>
  </si>
  <si>
    <t>A free welding quote spreadsheet: price jobs from material, labor, and consumables with markup and per-pound math in Google Sheets and Excel.</t>
  </si>
  <si>
    <t>Quick start</t>
  </si>
  <si>
    <t>Open the Line items tab and replace the sample rows with your own — one row per entry. Formulas fill in automatically for new rows.</t>
  </si>
  <si>
    <t>Labor hours split fitting from welding; add travel and install separately.</t>
  </si>
  <si>
    <t>Price per pound helps sanity-check against similar past jobs.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</si>
  <si>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</si>
  <si>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</si>
  <si>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</si>
  <si>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</si>
  <si>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</si>
  <si>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</si>
  <si>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</si>
  <si>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</si>
  <si>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</si>
  <si>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</si>
  <si>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</si>
  <si>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</si>
  <si>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</si>
  <si>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2 x 2 x 1/8 square tube</t>
  </si>
  <si>
    <t>Material</t>
  </si>
  <si>
    <t>ft</t>
  </si>
  <si>
    <t>1/4 in plate (base plates)</t>
  </si>
  <si>
    <t>sq ft</t>
  </si>
  <si>
    <t>Cut, fit and tack</t>
  </si>
  <si>
    <t>Labor</t>
  </si>
  <si>
    <t>hour</t>
  </si>
  <si>
    <t>Weld out and grind</t>
  </si>
  <si>
    <t>Wire, gas, discs</t>
  </si>
  <si>
    <t>Consumables</t>
  </si>
  <si>
    <t>job</t>
  </si>
  <si>
    <t>Powder coat (vendor)</t>
  </si>
  <si>
    <t>Outside service</t>
  </si>
  <si>
    <t>Install on site</t>
  </si>
  <si>
    <t>Value</t>
  </si>
  <si>
    <t>Notes</t>
  </si>
  <si>
    <t>Job</t>
  </si>
  <si>
    <t>Client</t>
  </si>
  <si>
    <t>Hill Street stair railing</t>
  </si>
  <si>
    <t>Finished weight (lb)</t>
  </si>
  <si>
    <t>For price-per-pound comparisons.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</si>
  <si>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</si>
  <si>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</si>
  <si>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</si>
  <si>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</si>
  <si>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</si>
  <si>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</si>
  <si>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</si>
  <si>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</si>
  <si>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</si>
  <si>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$25.</t>
  </si>
  <si>
    <t>Profit</t>
  </si>
  <si>
    <t>Equivalent markup on cost</t>
  </si>
  <si>
    <t>Price per 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</si>
</sst>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96</v>
      </c>
      <c r="D2" t="s">
        <v>21</v>
      </c>
      <c r="E2" s="12">
        <v>3.1</v>
      </c>
      <c r="F2" s="13">
        <f>IF($A2="","",(C2*E2))</f>
        <v>297.6</v>
      </c>
    </row>
    <row r="3" spans="1:6" x14ac:dyDescent="0.25">
      <c r="A3" t="s">
        <v>22</v>
      </c>
      <c r="B3" t="s">
        <v>20</v>
      </c>
      <c r="C3" s="11">
        <v>4</v>
      </c>
      <c r="D3" t="s">
        <v>23</v>
      </c>
      <c r="E3" s="12">
        <v>14</v>
      </c>
      <c r="F3" s="13">
        <f>IF($A3="","",(C3*E3))</f>
        <v>56</v>
      </c>
    </row>
    <row r="4" spans="1:6" x14ac:dyDescent="0.25">
      <c r="A4" t="s">
        <v>24</v>
      </c>
      <c r="B4" t="s">
        <v>25</v>
      </c>
      <c r="C4" s="11">
        <v>10</v>
      </c>
      <c r="D4" t="s">
        <v>26</v>
      </c>
      <c r="E4" s="12">
        <v>75</v>
      </c>
      <c r="F4" s="13">
        <f>IF($A4="","",(C4*E4))</f>
        <v>750</v>
      </c>
    </row>
    <row r="5" spans="1:6" x14ac:dyDescent="0.25">
      <c r="A5" t="s">
        <v>27</v>
      </c>
      <c r="B5" t="s">
        <v>25</v>
      </c>
      <c r="C5" s="11">
        <v>8</v>
      </c>
      <c r="D5" t="s">
        <v>26</v>
      </c>
      <c r="E5" s="12">
        <v>75</v>
      </c>
      <c r="F5" s="13">
        <f>IF($A5="","",(C5*E5))</f>
        <v>600</v>
      </c>
    </row>
    <row r="6" spans="1:6" x14ac:dyDescent="0.25">
      <c r="A6" t="s">
        <v>28</v>
      </c>
      <c r="B6" t="s">
        <v>29</v>
      </c>
      <c r="C6" s="11">
        <v>1</v>
      </c>
      <c r="D6" t="s">
        <v>30</v>
      </c>
      <c r="E6" s="12">
        <v>85</v>
      </c>
      <c r="F6" s="13">
        <f>IF($A6="","",(C6*E6))</f>
        <v>85</v>
      </c>
    </row>
    <row r="7" spans="1:6" x14ac:dyDescent="0.25">
      <c r="A7" t="s">
        <v>31</v>
      </c>
      <c r="B7" t="s">
        <v>32</v>
      </c>
      <c r="C7" s="11">
        <v>1</v>
      </c>
      <c r="D7" t="s">
        <v>30</v>
      </c>
      <c r="E7" s="12">
        <v>340</v>
      </c>
      <c r="F7" s="13">
        <f>IF($A7="","",(C7*E7))</f>
        <v>340</v>
      </c>
    </row>
    <row r="8" spans="1:6" x14ac:dyDescent="0.25">
      <c r="A8" t="s">
        <v>33</v>
      </c>
      <c r="B8" t="s">
        <v>25</v>
      </c>
      <c r="C8" s="11">
        <v>4</v>
      </c>
      <c r="D8" t="s">
        <v>26</v>
      </c>
      <c r="E8" s="12">
        <v>85</v>
      </c>
      <c r="F8" s="13">
        <f>IF($A8="","",(C8*E8))</f>
        <v>340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Material, Labor, Consumables, Finish, Outside service" sqref="B2:B201">
      <formula1>"Material,Labor,Consumables,Finish,Outside service"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37</v>
      </c>
      <c r="B3" s="5" t="s">
        <v>38</v>
      </c>
    </row>
    <row r="4" spans="1:3" x14ac:dyDescent="0.25">
      <c r="A4" t="s">
        <v>39</v>
      </c>
      <c r="B4" s="17">
        <v>310</v>
      </c>
      <c r="C4" s="18" t="s">
        <v>40</v>
      </c>
    </row>
    <row r="5" spans="1:3" x14ac:dyDescent="0.25">
      <c r="A5" s="15" t="s">
        <v>41</v>
      </c>
      <c r="B5" s="16"/>
      <c r="C5" s="16"/>
    </row>
    <row r="6" spans="1:3" x14ac:dyDescent="0.25">
      <c r="A6" t="s">
        <v>42</v>
      </c>
      <c r="B6" s="19">
        <v>0.15</v>
      </c>
      <c r="C6" s="18" t="s">
        <v>43</v>
      </c>
    </row>
    <row r="7" spans="1:3" x14ac:dyDescent="0.25">
      <c r="A7" t="s">
        <v>44</v>
      </c>
      <c r="B7" s="19">
        <v>0.3</v>
      </c>
      <c r="C7" s="18" t="s">
        <v>45</v>
      </c>
    </row>
    <row r="8" spans="1:3" x14ac:dyDescent="0.25">
      <c r="A8" s="15" t="s">
        <v>46</v>
      </c>
      <c r="B8" s="16"/>
      <c r="C8" s="16"/>
    </row>
    <row r="9" spans="1:2" x14ac:dyDescent="0.25">
      <c r="A9" t="s">
        <v>47</v>
      </c>
      <c r="B9" s="20">
        <f>SUM('Line items'!$F$2:$F$201)</f>
        <v>2468.6</v>
      </c>
    </row>
    <row r="10" spans="1:2" x14ac:dyDescent="0.25">
      <c r="A10" t="s">
        <v>48</v>
      </c>
      <c r="B10" s="20">
        <f>ROUND(('Bid'!$B$9*'Bid'!$B$6),2)</f>
        <v>370.29</v>
      </c>
    </row>
    <row r="11" spans="1:2" x14ac:dyDescent="0.25">
      <c r="A11" t="s">
        <v>49</v>
      </c>
      <c r="B11" s="20">
        <f>('Bid'!$B$9+'Bid'!$B$10)</f>
        <v>2838.89</v>
      </c>
    </row>
    <row r="12" spans="1:3" x14ac:dyDescent="0.25">
      <c r="A12" t="s">
        <v>46</v>
      </c>
      <c r="B12" s="20">
        <f>CEILING(('Bid'!$B$11/(1-'Bid'!$B$7)),25)</f>
        <v>4075</v>
      </c>
      <c r="C12" s="18" t="s">
        <v>50</v>
      </c>
    </row>
    <row r="13" spans="1:2" x14ac:dyDescent="0.25">
      <c r="A13" t="s">
        <v>51</v>
      </c>
      <c r="B13" s="20">
        <f>('Bid'!$B$12-'Bid'!$B$11)</f>
        <v>1236.1100000000001</v>
      </c>
    </row>
    <row r="14" spans="1:2" x14ac:dyDescent="0.25">
      <c r="A14" t="s">
        <v>52</v>
      </c>
      <c r="B14" s="21">
        <f>IFERROR((('Bid'!$B$12/'Bid'!$B$11)-1),0)</f>
        <v>0.43542018183163145</v>
      </c>
    </row>
    <row r="15" spans="1:2" x14ac:dyDescent="0.25">
      <c r="A15" t="s">
        <v>53</v>
      </c>
      <c r="B15" s="20">
        <f>IFERROR(ROUND(('Bid'!$B$12/'Bid'!$B$4),2),0)</f>
        <v>13.15</v>
      </c>
    </row>
  </sheetData>
  <dataValidations count="2">
    <dataValidation type="decimal" operator="greaterThanOrEqual" allowBlank="1" showErrorMessage="1" errorTitle="Number expected" error="Enter a number." sqref="B4">
      <formula1>-1000000000000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