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<sst xmlns="http://schemas.openxmlformats.org/spreadsheetml/2006/main" count="50" uniqueCount="47">
  <si>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Vape Shop Inventory Tracker</t>
  </si>
  <si>
    <t>A free inventory tracker for vape shops: count devices and juice by brand, see margin, and flag low stock in Sheets or Excel.</t>
  </si>
  <si>
    <t>Quick start</t>
  </si>
  <si>
    <t>Open the Inventory tab and replace the sample rows with your own — one row per entry. Formulas fill in automatically for new rows.</t>
  </si>
  <si>
    <t>Only stock products you can legally sell in your state and city (flavor bans and PMTA rules vary); verify age at every sale.</t>
  </si>
  <si>
    <t>Margin compares retail with cost before excise tax; Stock status flags items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</si>
  <si>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</si>
  <si>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</si>
  <si>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</si>
  <si>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</si>
  <si>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</si>
  <si>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</si>
  <si>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</si>
  <si>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</si>
  <si>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Type</t>
  </si>
  <si>
    <t>Supplier</t>
  </si>
  <si>
    <t>On hand</t>
  </si>
  <si>
    <t>Reorder at</t>
  </si>
  <si>
    <t>Unit cost</t>
  </si>
  <si>
    <t>Retail price</t>
  </si>
  <si>
    <t>Brand</t>
  </si>
  <si>
    <t>Margin</t>
  </si>
  <si>
    <t>Stock value</t>
  </si>
  <si>
    <t>Stock status</t>
  </si>
  <si>
    <t>Pod device kit</t>
  </si>
  <si>
    <t>Devices</t>
  </si>
  <si>
    <t>Distributor A</t>
  </si>
  <si>
    <t>Vaporesso</t>
  </si>
  <si>
    <t>Replacement pods (4-pack)</t>
  </si>
  <si>
    <t>Pods</t>
  </si>
  <si>
    <t>Tobacco e-liquid 60 ml 3 mg</t>
  </si>
  <si>
    <t>E-liquid</t>
  </si>
  <si>
    <t>Distributor B</t>
  </si>
  <si>
    <t>House brand</t>
  </si>
  <si>
    <t>Coils 0.6 ohm (5-pack)</t>
  </si>
  <si>
    <t>Coils</t>
  </si>
  <si>
    <t>SMOK</t>
  </si>
  <si>
    <t>18650 battery</t>
  </si>
  <si>
    <t>Accessories</t>
  </si>
  <si>
    <t>Distributor C</t>
  </si>
  <si>
    <t>Molicel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</si>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</sst>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</v>
      </c>
      <c r="E2" s="11">
        <v>4</v>
      </c>
      <c r="F2" s="12">
        <v>14.5</v>
      </c>
      <c r="G2" s="12">
        <v>34.99</v>
      </c>
      <c r="H2" t="s">
        <v>27</v>
      </c>
      <c r="I2" s="13">
        <f>IF($A2="","",IFERROR(((G2-F2)/G2),0))</f>
        <v>0.5855958845384396</v>
      </c>
      <c r="J2" s="14">
        <f>IF($A2="","",(D2*F2))</f>
        <v>87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26</v>
      </c>
      <c r="D3" s="11">
        <v>18</v>
      </c>
      <c r="E3" s="11">
        <v>12</v>
      </c>
      <c r="F3" s="12">
        <v>6.2</v>
      </c>
      <c r="G3" s="12">
        <v>15.99</v>
      </c>
      <c r="H3" t="s">
        <v>27</v>
      </c>
      <c r="I3" s="13">
        <f>IF($A3="","",IFERROR(((G3-F3)/G3),0))</f>
        <v>0.6122576610381488</v>
      </c>
      <c r="J3" s="14">
        <f>IF($A3="","",(D3*F3))</f>
        <v>111.60000000000001</v>
      </c>
      <c r="K3" s="15" t="str">
        <f>IF($A3="","",IF((D3&lt;=E3),"Reorder","OK"))</f>
        <v>OK</v>
      </c>
    </row>
    <row r="4" spans="1:11" x14ac:dyDescent="0.25">
      <c r="A4" t="s">
        <v>30</v>
      </c>
      <c r="B4" t="s">
        <v>31</v>
      </c>
      <c r="C4" t="s">
        <v>32</v>
      </c>
      <c r="D4" s="11">
        <v>24</v>
      </c>
      <c r="E4" s="11">
        <v>12</v>
      </c>
      <c r="F4" s="12">
        <v>7.8</v>
      </c>
      <c r="G4" s="12">
        <v>21.99</v>
      </c>
      <c r="H4" t="s">
        <v>33</v>
      </c>
      <c r="I4" s="13">
        <f>IF($A4="","",IFERROR(((G4-F4)/G4),0))</f>
        <v>0.6452933151432468</v>
      </c>
      <c r="J4" s="14">
        <f>IF($A4="","",(D4*F4))</f>
        <v>187.2</v>
      </c>
      <c r="K4" s="15" t="str">
        <f>IF($A4="","",IF((D4&lt;=E4),"Reorder","OK"))</f>
        <v>OK</v>
      </c>
    </row>
    <row r="5" spans="1:11" x14ac:dyDescent="0.25">
      <c r="A5" t="s">
        <v>34</v>
      </c>
      <c r="B5" t="s">
        <v>35</v>
      </c>
      <c r="C5" t="s">
        <v>26</v>
      </c>
      <c r="D5" s="11">
        <v>9</v>
      </c>
      <c r="E5" s="11">
        <v>10</v>
      </c>
      <c r="F5" s="12">
        <v>7.1</v>
      </c>
      <c r="G5" s="12">
        <v>16.99</v>
      </c>
      <c r="H5" t="s">
        <v>36</v>
      </c>
      <c r="I5" s="13">
        <f>IF($A5="","",IFERROR(((G5-F5)/G5),0))</f>
        <v>0.5821071218363744</v>
      </c>
      <c r="J5" s="14">
        <f>IF($A5="","",(D5*F5))</f>
        <v>63.9</v>
      </c>
      <c r="K5" s="15" t="str">
        <f>IF($A5="","",IF((D5&lt;=E5),"Reorder","OK"))</f>
        <v>Reorder</v>
      </c>
    </row>
    <row r="6" spans="1:11" x14ac:dyDescent="0.25">
      <c r="A6" t="s">
        <v>37</v>
      </c>
      <c r="B6" t="s">
        <v>38</v>
      </c>
      <c r="C6" t="s">
        <v>39</v>
      </c>
      <c r="D6" s="11">
        <v>12</v>
      </c>
      <c r="E6" s="11">
        <v>8</v>
      </c>
      <c r="F6" s="12">
        <v>4.2</v>
      </c>
      <c r="G6" s="12">
        <v>9.99</v>
      </c>
      <c r="H6" t="s">
        <v>40</v>
      </c>
      <c r="I6" s="13">
        <f>IF($A6="","",IFERROR(((G6-F6)/G6),0))</f>
        <v>0.5795795795795796</v>
      </c>
      <c r="J6" s="14">
        <f>IF($A6="","",(D6*F6))</f>
        <v>50.400000000000006</v>
      </c>
      <c r="K6" s="15" t="str">
        <f>IF($A6="","",IF((D6&lt;=E6),"Reorder","OK"))</f>
        <v>OK</v>
      </c>
    </row>
    <row r="7" spans="1:11" x14ac:dyDescent="0.25">
      <c r="D7" s="11"/>
      <c r="E7" s="11"/>
      <c r="F7" s="12"/>
      <c r="G7" s="12"/>
      <c r="I7" s="13" t="str">
        <f>IF($A7="","",IFERROR(((G7-F7)/G7),0))</f>
        <v/>
      </c>
      <c r="J7" s="14" t="str">
        <f>IF($A7="","",(D7*F7))</f>
        <v/>
      </c>
      <c r="K7" s="15" t="str">
        <f>IF($A7="","",IF((D7&lt;=E7),"Reorder","OK"))</f>
        <v/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Devices, Pods, E-liquid, Coils, Disposables, Accessories" sqref="B2:B201">
      <formula1>"Devices,Pods,E-liquid,Coils,Disposables,Accessories"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SUM('Inventory'!$J$2:$J$201)</f>
        <v>500.1</v>
      </c>
    </row>
    <row r="4" spans="1:2" x14ac:dyDescent="0.25">
      <c r="A4" t="s">
        <v>46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