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</sheets>
  <calcPr calcId="171027" fullCalcOnLoad="1"/>
</workbook>
</file>

<file path=xl/sharedStrings.xml><?xml version="1.0" encoding="utf-8"?>
<sst xmlns="http://schemas.openxmlformats.org/spreadsheetml/2006/main" count="39" uniqueCount="39">
  <si>
    <t>Turf Material Calculator</t>
  </si>
  <si>
    <t>A free artificial-turf material calculator: turn square footage into rolls, infill, base, and seam tape in Google Sheets and Excel.</t>
  </si>
  <si>
    <t>Quick start</t>
  </si>
  <si>
    <t>Type your numbers into the yellow cells; grey cells calculate automatically.</t>
  </si>
  <si>
    <t>Enter the area's length (along the roll) and width; the sheet lays strips across the width and adds trim allowance.</t>
  </si>
  <si>
    <t>Results give turf to order, seam tape, infill, base rock tonnage and nail counts. Adjust specs to the manufacturer's install guide.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</si>
  <si>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</si>
  <si>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</si>
  <si>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</si>
  <si>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</si>
  <si>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</si>
  <si>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</si>
  <si>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</si>
  <si>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</si>
  <si>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</si>
  <si>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</si>
  <si>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Area</t>
  </si>
  <si>
    <t>Area length (ft)</t>
  </si>
  <si>
    <t>Area width (ft)</t>
  </si>
  <si>
    <t>Turf roll width (ft)</t>
  </si>
  <si>
    <t>Most turf comes in 15' widths.</t>
  </si>
  <si>
    <t>Specs</t>
  </si>
  <si>
    <t>Base depth (in)</t>
  </si>
  <si>
    <t>Infill (lbs per sq ft)</t>
  </si>
  <si>
    <t>Nail spacing (in)</t>
  </si>
  <si>
    <t>Results</t>
  </si>
  <si>
    <t>Sq ft</t>
  </si>
  <si>
    <t>Strips across</t>
  </si>
  <si>
    <t>Turf to order (linear ft)</t>
  </si>
  <si>
    <t>Adds 1 ft per strip for trimming.</t>
  </si>
  <si>
    <t>Turf to order (sq ft)</t>
  </si>
  <si>
    <t>Waste</t>
  </si>
  <si>
    <t>Seam tape (ft)</t>
  </si>
  <si>
    <t>Infill (lbs)</t>
  </si>
  <si>
    <t>Infill bags (50 lb)</t>
  </si>
  <si>
    <t>Base rock (tons)</t>
  </si>
  <si>
    <t>≈1.4 tons per cubic yard compacted.</t>
  </si>
  <si>
    <t>Perimeter nails</t>
  </si>
  <si>
    <t>Seam nails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</si>
</sst>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40</v>
      </c>
    </row>
    <row r="4" spans="1:2" x14ac:dyDescent="0.25">
      <c r="A4" t="s">
        <v>18</v>
      </c>
      <c r="B4" s="13">
        <v>28</v>
      </c>
    </row>
    <row r="5" spans="1:3" x14ac:dyDescent="0.25">
      <c r="A5" t="s">
        <v>19</v>
      </c>
      <c r="B5" s="13">
        <v>15</v>
      </c>
      <c r="C5" s="14" t="s">
        <v>20</v>
      </c>
    </row>
    <row r="6" spans="1:3" x14ac:dyDescent="0.25">
      <c r="A6" s="11" t="s">
        <v>21</v>
      </c>
      <c r="B6" s="12"/>
      <c r="C6" s="12"/>
    </row>
    <row r="7" spans="1:2" x14ac:dyDescent="0.25">
      <c r="A7" t="s">
        <v>22</v>
      </c>
      <c r="B7" s="13">
        <v>3</v>
      </c>
    </row>
    <row r="8" spans="1:2" x14ac:dyDescent="0.25">
      <c r="A8" t="s">
        <v>23</v>
      </c>
      <c r="B8" s="13">
        <v>2</v>
      </c>
    </row>
    <row r="9" spans="1:2" x14ac:dyDescent="0.25">
      <c r="A9" t="s">
        <v>24</v>
      </c>
      <c r="B9" s="13">
        <v>6</v>
      </c>
    </row>
    <row r="10" spans="1:3" x14ac:dyDescent="0.25">
      <c r="A10" s="11" t="s">
        <v>25</v>
      </c>
      <c r="B10" s="12"/>
      <c r="C10" s="12"/>
    </row>
    <row r="11" spans="1:2" x14ac:dyDescent="0.25">
      <c r="A11" t="s">
        <v>26</v>
      </c>
      <c r="B11" s="15">
        <f>('Materials'!$B$3*'Materials'!$B$4)</f>
        <v>1120</v>
      </c>
    </row>
    <row r="12" spans="1:2" x14ac:dyDescent="0.25">
      <c r="A12" t="s">
        <v>27</v>
      </c>
      <c r="B12" s="15">
        <f>ROUNDUP(('Materials'!$B$4/'Materials'!$B$5),0)</f>
        <v>2</v>
      </c>
    </row>
    <row r="13" spans="1:3" x14ac:dyDescent="0.25">
      <c r="A13" t="s">
        <v>28</v>
      </c>
      <c r="B13" s="15">
        <f>ROUNDUP(('Materials'!$B$12*('Materials'!$B$3+1)),0)</f>
        <v>82</v>
      </c>
      <c r="C13" s="14" t="s">
        <v>29</v>
      </c>
    </row>
    <row r="14" spans="1:2" x14ac:dyDescent="0.25">
      <c r="A14" t="s">
        <v>30</v>
      </c>
      <c r="B14" s="15">
        <f>('Materials'!$B$13*'Materials'!$B$5)</f>
        <v>1230</v>
      </c>
    </row>
    <row r="15" spans="1:2" x14ac:dyDescent="0.25">
      <c r="A15" t="s">
        <v>31</v>
      </c>
      <c r="B15" s="16">
        <f>IFERROR((('Materials'!$B$14/'Materials'!$B$11)-1),0)</f>
        <v>0.09821428571428581</v>
      </c>
    </row>
    <row r="16" spans="1:2" x14ac:dyDescent="0.25">
      <c r="A16" t="s">
        <v>32</v>
      </c>
      <c r="B16" s="15">
        <f>(('Materials'!$B$12-1)*'Materials'!$B$3)</f>
        <v>40</v>
      </c>
    </row>
    <row r="17" spans="1:2" x14ac:dyDescent="0.25">
      <c r="A17" t="s">
        <v>33</v>
      </c>
      <c r="B17" s="15">
        <f>ROUNDUP(('Materials'!$B$11*'Materials'!$B$8),0)</f>
        <v>2240</v>
      </c>
    </row>
    <row r="18" spans="1:2" x14ac:dyDescent="0.25">
      <c r="A18" t="s">
        <v>34</v>
      </c>
      <c r="B18" s="15">
        <f>ROUNDUP(('Materials'!$B$17/50),0)</f>
        <v>45</v>
      </c>
    </row>
    <row r="19" spans="1:3" x14ac:dyDescent="0.25">
      <c r="A19" t="s">
        <v>35</v>
      </c>
      <c r="B19" s="15">
        <f>ROUNDUP((((('Materials'!$B$11*'Materials'!$B$7)/12)/27)*1.4),1)</f>
        <v>14.6</v>
      </c>
      <c r="C19" s="14" t="s">
        <v>36</v>
      </c>
    </row>
    <row r="20" spans="1:2" x14ac:dyDescent="0.25">
      <c r="A20" t="s">
        <v>37</v>
      </c>
      <c r="B20" s="15">
        <f>ROUNDUP((((2*('Materials'!$B$3+'Materials'!$B$4))*12)/'Materials'!$B$9),0)</f>
        <v>272</v>
      </c>
    </row>
    <row r="21" spans="1:2" x14ac:dyDescent="0.25">
      <c r="A21" t="s">
        <v>38</v>
      </c>
      <c r="B21" s="15">
        <f>ROUNDUP((('Materials'!$B$16*12)/'Materials'!$B$9),0)</f>
        <v>80</v>
      </c>
    </row>
  </sheetData>
  <dataValidations count="2"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7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