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<sst xmlns="http://schemas.openxmlformats.org/spreadsheetml/2006/main" count="63" uniqueCount="59">
  <si>
    <t>Trophy &amp; Engraving Order Tracker</t>
  </si>
  <si>
    <t>A free order tracker for trophy and engraving shops: track orders by customer with proof, due date, and balance in Sheets or Excel.</t>
  </si>
  <si>
    <t>Quick start</t>
  </si>
  <si>
    <t>Open the Jobs tab and replace the sample rows with your own — one row per entry. Formulas fill in automatically for new rows.</t>
  </si>
  <si>
    <t>Promised dates turn red when passed and the order is not ready; name lists arriving late are the usual delay.</t>
  </si>
  <si>
    <t>Engrave only from an approved proof; check spellings twice.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</si>
  <si>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</si>
  <si>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</si>
  <si>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</si>
  <si>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</si>
  <si>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</si>
  <si>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</si>
  <si>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</si>
  <si>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</si>
  <si>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</si>
  <si>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</si>
  <si>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Order</t>
  </si>
  <si>
    <t>Stage</t>
  </si>
  <si>
    <t>Engraver</t>
  </si>
  <si>
    <t>Promised</t>
  </si>
  <si>
    <t>Price</t>
  </si>
  <si>
    <t>Deposit</t>
  </si>
  <si>
    <t>Name list checked</t>
  </si>
  <si>
    <t>Balance</t>
  </si>
  <si>
    <t>Days open</t>
  </si>
  <si>
    <t>Valley Youth Soccer</t>
  </si>
  <si>
    <t>24 trophies + 60 medals</t>
  </si>
  <si>
    <t>Engraving</t>
  </si>
  <si>
    <t>Ana</t>
  </si>
  <si>
    <t>Yes</t>
  </si>
  <si>
    <t>Harbor Law</t>
  </si>
  <si>
    <t>Retirement plaque</t>
  </si>
  <si>
    <t>Proof sent</t>
  </si>
  <si>
    <t>Leo</t>
  </si>
  <si>
    <t>No</t>
  </si>
  <si>
    <t>Lakeside Golf</t>
  </si>
  <si>
    <t>Club championship cups x 3</t>
  </si>
  <si>
    <t>Names received</t>
  </si>
  <si>
    <t>City Schools</t>
  </si>
  <si>
    <t>Teacher awards x 12</t>
  </si>
  <si>
    <t>Ready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</si>
  <si>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</si>
  <si>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</si>
  <si>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</si>
  <si>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</si>
  <si>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</si>
  <si>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</si>
  <si>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</si>
  <si>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</t>
  </si>
  <si>
    <t>Stage: Names received</t>
  </si>
  <si>
    <t>Stage: Proof sent</t>
  </si>
  <si>
    <t>Stage: Proof approved</t>
  </si>
  <si>
    <t>Stage: Engraving</t>
  </si>
  <si>
    <t>Stage: Ready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</si>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</sst>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0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46298</v>
      </c>
      <c r="B2" t="s">
        <v>25</v>
      </c>
      <c r="C2" t="s">
        <v>26</v>
      </c>
      <c r="D2" t="s">
        <v>27</v>
      </c>
      <c r="E2" t="s">
        <v>28</v>
      </c>
      <c r="F2" s="11">
        <v>46310</v>
      </c>
      <c r="G2" s="12">
        <v>1175</v>
      </c>
      <c r="H2" s="12">
        <v>600</v>
      </c>
      <c r="I2" t="s">
        <v>29</v>
      </c>
      <c r="J2" s="13">
        <f>IF($A2="","",(G2-H2))</f>
        <v>575</v>
      </c>
      <c r="K2" s="14">
        <f>IF($A2="","",IF(OR((D2="Ready"),(D2="Picked up")),"",(TODAY()-A2)))</f>
        <v>9</v>
      </c>
    </row>
    <row r="3" spans="1:11" x14ac:dyDescent="0.25">
      <c r="A3" s="11">
        <v>46301</v>
      </c>
      <c r="B3" t="s">
        <v>30</v>
      </c>
      <c r="C3" t="s">
        <v>31</v>
      </c>
      <c r="D3" t="s">
        <v>32</v>
      </c>
      <c r="E3" t="s">
        <v>33</v>
      </c>
      <c r="F3" s="11">
        <v>46313</v>
      </c>
      <c r="G3" s="12">
        <v>145</v>
      </c>
      <c r="H3" s="12">
        <v>0</v>
      </c>
      <c r="I3" t="s">
        <v>34</v>
      </c>
      <c r="J3" s="13">
        <f>IF($A3="","",(G3-H3))</f>
        <v>145</v>
      </c>
      <c r="K3" s="14">
        <f>IF($A3="","",IF(OR((D3="Ready"),(D3="Picked up")),"",(TODAY()-A3)))</f>
        <v>6</v>
      </c>
    </row>
    <row r="4" spans="1:11" x14ac:dyDescent="0.25">
      <c r="A4" s="11">
        <v>46303</v>
      </c>
      <c r="B4" t="s">
        <v>35</v>
      </c>
      <c r="C4" t="s">
        <v>36</v>
      </c>
      <c r="D4" t="s">
        <v>37</v>
      </c>
      <c r="E4" t="s">
        <v>28</v>
      </c>
      <c r="F4" s="11">
        <v>46318</v>
      </c>
      <c r="G4" s="12">
        <v>640</v>
      </c>
      <c r="H4" s="12">
        <v>320</v>
      </c>
      <c r="I4" t="s">
        <v>34</v>
      </c>
      <c r="J4" s="13">
        <f>IF($A4="","",(G4-H4))</f>
        <v>320</v>
      </c>
      <c r="K4" s="14">
        <f>IF($A4="","",IF(OR((D4="Ready"),(D4="Picked up")),"",(TODAY()-A4)))</f>
        <v>4</v>
      </c>
    </row>
    <row r="5" spans="1:11" x14ac:dyDescent="0.25">
      <c r="A5" s="11">
        <v>46294</v>
      </c>
      <c r="B5" t="s">
        <v>38</v>
      </c>
      <c r="C5" t="s">
        <v>39</v>
      </c>
      <c r="D5" t="s">
        <v>40</v>
      </c>
      <c r="E5" t="s">
        <v>33</v>
      </c>
      <c r="F5" s="11">
        <v>46307</v>
      </c>
      <c r="G5" s="12">
        <v>420</v>
      </c>
      <c r="H5" s="12">
        <v>420</v>
      </c>
      <c r="I5" t="s">
        <v>29</v>
      </c>
      <c r="J5" s="13">
        <f>IF($A5="","",(G5-H5))</f>
        <v>0</v>
      </c>
      <c r="K5" s="14" t="str">
        <f>IF($A5="","",IF(OR((D5="Ready"),(D5="Picked up")),"",(TODAY()-A5)))</f>
        <v/>
      </c>
    </row>
    <row r="6" spans="1:11" x14ac:dyDescent="0.25">
      <c r="A6" s="11"/>
      <c r="F6" s="11"/>
      <c r="G6" s="12"/>
      <c r="H6" s="12"/>
      <c r="J6" s="13" t="str">
        <f>IF($A6="","",(G6-H6))</f>
        <v/>
      </c>
      <c r="K6" s="14" t="str">
        <f>IF($A6="","",IF(OR((D6="Ready"),(D6="Picked up")),"",(TODAY()-A6)))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IF($A7="","",IF(OR((D7="Ready"),(D7="Picked up")),"",(TODAY()-A7)))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IF($A8="","",IF(OR((D8="Ready"),(D8="Picked up")),"",(TODAY()-A8)))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IF($A9="","",IF(OR((D9="Ready"),(D9="Picked up")),"",(TODAY()-A9)))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IF($A10="","",IF(OR((D10="Ready"),(D10="Picked up")),"",(TODAY()-A10)))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IF($A11="","",IF(OR((D11="Ready"),(D11="Picked up")),"",(TODAY()-A11)))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IF($A12="","",IF(OR((D12="Ready"),(D12="Picked up")),"",(TODAY()-A12)))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IF($A13="","",IF(OR((D13="Ready"),(D13="Picked up")),"",(TODAY()-A13)))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IF($A14="","",IF(OR((D14="Ready"),(D14="Picked up")),"",(TODAY()-A14)))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IF($A15="","",IF(OR((D15="Ready"),(D15="Picked up")),"",(TODAY()-A15)))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IF($A16="","",IF(OR((D16="Ready"),(D16="Picked up")),"",(TODAY()-A16)))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IF($A17="","",IF(OR((D17="Ready"),(D17="Picked up")),"",(TODAY()-A17)))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IF($A18="","",IF(OR((D18="Ready"),(D18="Picked up")),"",(TODAY()-A18)))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IF($A19="","",IF(OR((D19="Ready"),(D19="Picked up")),"",(TODAY()-A19)))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IF($A20="","",IF(OR((D20="Ready"),(D20="Picked up")),"",(TODAY()-A20)))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IF($A21="","",IF(OR((D21="Ready"),(D21="Picked up")),"",(TODAY()-A21)))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IF($A22="","",IF(OR((D22="Ready"),(D22="Picked up")),"",(TODAY()-A22)))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IF($A23="","",IF(OR((D23="Ready"),(D23="Picked up")),"",(TODAY()-A23)))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IF($A24="","",IF(OR((D24="Ready"),(D24="Picked up")),"",(TODAY()-A24)))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IF($A25="","",IF(OR((D25="Ready"),(D25="Picked up")),"",(TODAY()-A25)))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IF($A26="","",IF(OR((D26="Ready"),(D26="Picked up")),"",(TODAY()-A26)))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IF($A27="","",IF(OR((D27="Ready"),(D27="Picked up")),"",(TODAY()-A27)))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IF($A28="","",IF(OR((D28="Ready"),(D28="Picked up")),"",(TODAY()-A28)))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IF($A29="","",IF(OR((D29="Ready"),(D29="Picked up")),"",(TODAY()-A29)))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IF($A30="","",IF(OR((D30="Ready"),(D30="Picked up")),"",(TODAY()-A30)))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IF($A31="","",IF(OR((D31="Ready"),(D31="Picked up")),"",(TODAY()-A31)))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IF($A32="","",IF(OR((D32="Ready"),(D32="Picked up")),"",(TODAY()-A32)))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IF($A33="","",IF(OR((D33="Ready"),(D33="Picked up")),"",(TODAY()-A33)))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IF($A34="","",IF(OR((D34="Ready"),(D34="Picked up")),"",(TODAY()-A34)))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IF($A35="","",IF(OR((D35="Ready"),(D35="Picked up")),"",(TODAY()-A35)))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IF($A36="","",IF(OR((D36="Ready"),(D36="Picked up")),"",(TODAY()-A36)))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IF($A37="","",IF(OR((D37="Ready"),(D37="Picked up")),"",(TODAY()-A37)))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IF($A38="","",IF(OR((D38="Ready"),(D38="Picked up")),"",(TODAY()-A38)))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IF($A39="","",IF(OR((D39="Ready"),(D39="Picked up")),"",(TODAY()-A39)))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IF($A40="","",IF(OR((D40="Ready"),(D40="Picked up")),"",(TODAY()-A40)))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IF($A41="","",IF(OR((D41="Ready"),(D41="Picked up")),"",(TODAY()-A41)))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IF($A42="","",IF(OR((D42="Ready"),(D42="Picked up")),"",(TODAY()-A42)))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IF($A43="","",IF(OR((D43="Ready"),(D43="Picked up")),"",(TODAY()-A43)))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IF($A44="","",IF(OR((D44="Ready"),(D44="Picked up")),"",(TODAY()-A44)))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IF($A45="","",IF(OR((D45="Ready"),(D45="Picked up")),"",(TODAY()-A45)))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IF($A46="","",IF(OR((D46="Ready"),(D46="Picked up")),"",(TODAY()-A46)))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IF($A47="","",IF(OR((D47="Ready"),(D47="Picked up")),"",(TODAY()-A47)))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IF($A48="","",IF(OR((D48="Ready"),(D48="Picked up")),"",(TODAY()-A48)))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IF($A49="","",IF(OR((D49="Ready"),(D49="Picked up")),"",(TODAY()-A49)))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IF($A50="","",IF(OR((D50="Ready"),(D50="Picked up")),"",(TODAY()-A50)))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IF($A51="","",IF(OR((D51="Ready"),(D51="Picked up")),"",(TODAY()-A51)))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IF($A52="","",IF(OR((D52="Ready"),(D52="Picked up")),"",(TODAY()-A52)))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IF($A53="","",IF(OR((D53="Ready"),(D53="Picked up")),"",(TODAY()-A53)))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IF($A54="","",IF(OR((D54="Ready"),(D54="Picked up")),"",(TODAY()-A54)))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IF($A55="","",IF(OR((D55="Ready"),(D55="Picked up")),"",(TODAY()-A55)))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IF($A56="","",IF(OR((D56="Ready"),(D56="Picked up")),"",(TODAY()-A56)))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IF($A57="","",IF(OR((D57="Ready"),(D57="Picked up")),"",(TODAY()-A57)))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IF($A58="","",IF(OR((D58="Ready"),(D58="Picked up")),"",(TODAY()-A58)))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IF($A59="","",IF(OR((D59="Ready"),(D59="Picked up")),"",(TODAY()-A59)))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IF($A60="","",IF(OR((D60="Ready"),(D60="Picked up")),"",(TODAY()-A60)))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IF($A61="","",IF(OR((D61="Ready"),(D61="Picked up")),"",(TODAY()-A61)))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IF($A62="","",IF(OR((D62="Ready"),(D62="Picked up")),"",(TODAY()-A62)))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IF($A63="","",IF(OR((D63="Ready"),(D63="Picked up")),"",(TODAY()-A63)))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IF($A64="","",IF(OR((D64="Ready"),(D64="Picked up")),"",(TODAY()-A64)))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IF($A65="","",IF(OR((D65="Ready"),(D65="Picked up")),"",(TODAY()-A65)))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IF($A66="","",IF(OR((D66="Ready"),(D66="Picked up")),"",(TODAY()-A66)))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IF($A67="","",IF(OR((D67="Ready"),(D67="Picked up")),"",(TODAY()-A67)))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IF($A68="","",IF(OR((D68="Ready"),(D68="Picked up")),"",(TODAY()-A68)))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IF($A69="","",IF(OR((D69="Ready"),(D69="Picked up")),"",(TODAY()-A69)))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IF($A70="","",IF(OR((D70="Ready"),(D70="Picked up")),"",(TODAY()-A70)))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IF($A71="","",IF(OR((D71="Ready"),(D71="Picked up")),"",(TODAY()-A71)))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IF($A72="","",IF(OR((D72="Ready"),(D72="Picked up")),"",(TODAY()-A72)))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IF($A73="","",IF(OR((D73="Ready"),(D73="Picked up")),"",(TODAY()-A73)))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IF($A74="","",IF(OR((D74="Ready"),(D74="Picked up")),"",(TODAY()-A74)))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IF($A75="","",IF(OR((D75="Ready"),(D75="Picked up")),"",(TODAY()-A75)))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IF($A76="","",IF(OR((D76="Ready"),(D76="Picked up")),"",(TODAY()-A76)))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IF($A77="","",IF(OR((D77="Ready"),(D77="Picked up")),"",(TODAY()-A77)))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IF($A78="","",IF(OR((D78="Ready"),(D78="Picked up")),"",(TODAY()-A78)))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IF($A79="","",IF(OR((D79="Ready"),(D79="Picked up")),"",(TODAY()-A79)))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IF($A80="","",IF(OR((D80="Ready"),(D80="Picked up")),"",(TODAY()-A80)))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IF($A81="","",IF(OR((D81="Ready"),(D81="Picked up")),"",(TODAY()-A81)))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IF($A82="","",IF(OR((D82="Ready"),(D82="Picked up")),"",(TODAY()-A82)))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IF($A83="","",IF(OR((D83="Ready"),(D83="Picked up")),"",(TODAY()-A83)))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IF($A84="","",IF(OR((D84="Ready"),(D84="Picked up")),"",(TODAY()-A84)))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IF($A85="","",IF(OR((D85="Ready"),(D85="Picked up")),"",(TODAY()-A85)))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IF($A86="","",IF(OR((D86="Ready"),(D86="Picked up")),"",(TODAY()-A86)))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IF($A87="","",IF(OR((D87="Ready"),(D87="Picked up")),"",(TODAY()-A87)))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IF($A88="","",IF(OR((D88="Ready"),(D88="Picked up")),"",(TODAY()-A88)))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IF($A89="","",IF(OR((D89="Ready"),(D89="Picked up")),"",(TODAY()-A89)))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IF($A90="","",IF(OR((D90="Ready"),(D90="Picked up")),"",(TODAY()-A90)))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IF($A91="","",IF(OR((D91="Ready"),(D91="Picked up")),"",(TODAY()-A91)))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IF($A92="","",IF(OR((D92="Ready"),(D92="Picked up")),"",(TODAY()-A92)))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IF($A93="","",IF(OR((D93="Ready"),(D93="Picked up")),"",(TODAY()-A93)))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IF($A94="","",IF(OR((D94="Ready"),(D94="Picked up")),"",(TODAY()-A94)))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IF($A95="","",IF(OR((D95="Ready"),(D95="Picked up")),"",(TODAY()-A95)))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IF($A96="","",IF(OR((D96="Ready"),(D96="Picked up")),"",(TODAY()-A96)))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IF($A97="","",IF(OR((D97="Ready"),(D97="Picked up")),"",(TODAY()-A97)))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IF($A98="","",IF(OR((D98="Ready"),(D98="Picked up")),"",(TODAY()-A98)))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IF($A99="","",IF(OR((D99="Ready"),(D99="Picked up")),"",(TODAY()-A99)))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IF($A100="","",IF(OR((D100="Ready"),(D100="Picked up")),"",(TODAY()-A100)))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IF($A101="","",IF(OR((D101="Ready"),(D101="Picked up")),"",(TODAY()-A101)))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IF($A102="","",IF(OR((D102="Ready"),(D102="Picked up")),"",(TODAY()-A102)))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IF($A103="","",IF(OR((D103="Ready"),(D103="Picked up")),"",(TODAY()-A103)))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IF($A104="","",IF(OR((D104="Ready"),(D104="Picked up")),"",(TODAY()-A104)))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IF($A105="","",IF(OR((D105="Ready"),(D105="Picked up")),"",(TODAY()-A105)))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IF($A106="","",IF(OR((D106="Ready"),(D106="Picked up")),"",(TODAY()-A106)))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IF($A107="","",IF(OR((D107="Ready"),(D107="Picked up")),"",(TODAY()-A107)))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IF($A108="","",IF(OR((D108="Ready"),(D108="Picked up")),"",(TODAY()-A108)))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IF($A109="","",IF(OR((D109="Ready"),(D109="Picked up")),"",(TODAY()-A109)))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IF($A110="","",IF(OR((D110="Ready"),(D110="Picked up")),"",(TODAY()-A110)))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IF($A111="","",IF(OR((D111="Ready"),(D111="Picked up")),"",(TODAY()-A111)))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IF($A112="","",IF(OR((D112="Ready"),(D112="Picked up")),"",(TODAY()-A112)))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IF($A113="","",IF(OR((D113="Ready"),(D113="Picked up")),"",(TODAY()-A113)))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IF($A114="","",IF(OR((D114="Ready"),(D114="Picked up")),"",(TODAY()-A114)))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IF($A115="","",IF(OR((D115="Ready"),(D115="Picked up")),"",(TODAY()-A115)))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IF($A116="","",IF(OR((D116="Ready"),(D116="Picked up")),"",(TODAY()-A116)))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IF($A117="","",IF(OR((D117="Ready"),(D117="Picked up")),"",(TODAY()-A117)))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IF($A118="","",IF(OR((D118="Ready"),(D118="Picked up")),"",(TODAY()-A118)))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IF($A119="","",IF(OR((D119="Ready"),(D119="Picked up")),"",(TODAY()-A119)))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IF($A120="","",IF(OR((D120="Ready"),(D120="Picked up")),"",(TODAY()-A120)))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IF($A121="","",IF(OR((D121="Ready"),(D121="Picked up")),"",(TODAY()-A121)))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IF($A122="","",IF(OR((D122="Ready"),(D122="Picked up")),"",(TODAY()-A122)))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IF($A123="","",IF(OR((D123="Ready"),(D123="Picked up")),"",(TODAY()-A123)))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IF($A124="","",IF(OR((D124="Ready"),(D124="Picked up")),"",(TODAY()-A124)))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IF($A125="","",IF(OR((D125="Ready"),(D125="Picked up")),"",(TODAY()-A125)))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IF($A126="","",IF(OR((D126="Ready"),(D126="Picked up")),"",(TODAY()-A126)))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IF($A127="","",IF(OR((D127="Ready"),(D127="Picked up")),"",(TODAY()-A127)))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IF($A128="","",IF(OR((D128="Ready"),(D128="Picked up")),"",(TODAY()-A128)))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IF($A129="","",IF(OR((D129="Ready"),(D129="Picked up")),"",(TODAY()-A129)))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IF($A130="","",IF(OR((D130="Ready"),(D130="Picked up")),"",(TODAY()-A130)))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IF($A131="","",IF(OR((D131="Ready"),(D131="Picked up")),"",(TODAY()-A131)))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IF($A132="","",IF(OR((D132="Ready"),(D132="Picked up")),"",(TODAY()-A132)))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IF($A133="","",IF(OR((D133="Ready"),(D133="Picked up")),"",(TODAY()-A133)))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IF($A134="","",IF(OR((D134="Ready"),(D134="Picked up")),"",(TODAY()-A134)))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IF($A135="","",IF(OR((D135="Ready"),(D135="Picked up")),"",(TODAY()-A135)))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IF($A136="","",IF(OR((D136="Ready"),(D136="Picked up")),"",(TODAY()-A136)))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IF($A137="","",IF(OR((D137="Ready"),(D137="Picked up")),"",(TODAY()-A137)))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IF($A138="","",IF(OR((D138="Ready"),(D138="Picked up")),"",(TODAY()-A138)))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IF($A139="","",IF(OR((D139="Ready"),(D139="Picked up")),"",(TODAY()-A139)))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IF($A140="","",IF(OR((D140="Ready"),(D140="Picked up")),"",(TODAY()-A140)))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IF($A141="","",IF(OR((D141="Ready"),(D141="Picked up")),"",(TODAY()-A141)))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IF($A142="","",IF(OR((D142="Ready"),(D142="Picked up")),"",(TODAY()-A142)))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IF($A143="","",IF(OR((D143="Ready"),(D143="Picked up")),"",(TODAY()-A143)))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IF($A144="","",IF(OR((D144="Ready"),(D144="Picked up")),"",(TODAY()-A144)))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IF($A145="","",IF(OR((D145="Ready"),(D145="Picked up")),"",(TODAY()-A145)))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IF($A146="","",IF(OR((D146="Ready"),(D146="Picked up")),"",(TODAY()-A146)))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IF($A147="","",IF(OR((D147="Ready"),(D147="Picked up")),"",(TODAY()-A147)))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IF($A148="","",IF(OR((D148="Ready"),(D148="Picked up")),"",(TODAY()-A148)))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IF($A149="","",IF(OR((D149="Ready"),(D149="Picked up")),"",(TODAY()-A149)))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IF($A150="","",IF(OR((D150="Ready"),(D150="Picked up")),"",(TODAY()-A150)))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IF($A151="","",IF(OR((D151="Ready"),(D151="Picked up")),"",(TODAY()-A151)))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IF($A152="","",IF(OR((D152="Ready"),(D152="Picked up")),"",(TODAY()-A152)))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IF($A153="","",IF(OR((D153="Ready"),(D153="Picked up")),"",(TODAY()-A153)))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IF($A154="","",IF(OR((D154="Ready"),(D154="Picked up")),"",(TODAY()-A154)))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IF($A155="","",IF(OR((D155="Ready"),(D155="Picked up")),"",(TODAY()-A155)))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IF($A156="","",IF(OR((D156="Ready"),(D156="Picked up")),"",(TODAY()-A156)))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IF($A157="","",IF(OR((D157="Ready"),(D157="Picked up")),"",(TODAY()-A157)))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IF($A158="","",IF(OR((D158="Ready"),(D158="Picked up")),"",(TODAY()-A158)))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IF($A159="","",IF(OR((D159="Ready"),(D159="Picked up")),"",(TODAY()-A159)))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IF($A160="","",IF(OR((D160="Ready"),(D160="Picked up")),"",(TODAY()-A160)))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IF($A161="","",IF(OR((D161="Ready"),(D161="Picked up")),"",(TODAY()-A161)))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IF($A162="","",IF(OR((D162="Ready"),(D162="Picked up")),"",(TODAY()-A162)))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IF($A163="","",IF(OR((D163="Ready"),(D163="Picked up")),"",(TODAY()-A163)))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IF($A164="","",IF(OR((D164="Ready"),(D164="Picked up")),"",(TODAY()-A164)))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IF($A165="","",IF(OR((D165="Ready"),(D165="Picked up")),"",(TODAY()-A165)))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IF($A166="","",IF(OR((D166="Ready"),(D166="Picked up")),"",(TODAY()-A166)))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IF($A167="","",IF(OR((D167="Ready"),(D167="Picked up")),"",(TODAY()-A167)))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IF($A168="","",IF(OR((D168="Ready"),(D168="Picked up")),"",(TODAY()-A168)))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IF($A169="","",IF(OR((D169="Ready"),(D169="Picked up")),"",(TODAY()-A169)))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IF($A170="","",IF(OR((D170="Ready"),(D170="Picked up")),"",(TODAY()-A170)))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IF($A171="","",IF(OR((D171="Ready"),(D171="Picked up")),"",(TODAY()-A171)))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IF($A172="","",IF(OR((D172="Ready"),(D172="Picked up")),"",(TODAY()-A172)))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IF($A173="","",IF(OR((D173="Ready"),(D173="Picked up")),"",(TODAY()-A173)))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IF($A174="","",IF(OR((D174="Ready"),(D174="Picked up")),"",(TODAY()-A174)))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IF($A175="","",IF(OR((D175="Ready"),(D175="Picked up")),"",(TODAY()-A175)))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IF($A176="","",IF(OR((D176="Ready"),(D176="Picked up")),"",(TODAY()-A176)))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IF($A177="","",IF(OR((D177="Ready"),(D177="Picked up")),"",(TODAY()-A177)))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IF($A178="","",IF(OR((D178="Ready"),(D178="Picked up")),"",(TODAY()-A178)))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IF($A179="","",IF(OR((D179="Ready"),(D179="Picked up")),"",(TODAY()-A179)))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IF($A180="","",IF(OR((D180="Ready"),(D180="Picked up")),"",(TODAY()-A180)))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IF($A181="","",IF(OR((D181="Ready"),(D181="Picked up")),"",(TODAY()-A181)))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IF($A182="","",IF(OR((D182="Ready"),(D182="Picked up")),"",(TODAY()-A182)))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IF($A183="","",IF(OR((D183="Ready"),(D183="Picked up")),"",(TODAY()-A183)))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IF($A184="","",IF(OR((D184="Ready"),(D184="Picked up")),"",(TODAY()-A184)))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IF($A185="","",IF(OR((D185="Ready"),(D185="Picked up")),"",(TODAY()-A185)))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IF($A186="","",IF(OR((D186="Ready"),(D186="Picked up")),"",(TODAY()-A186)))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IF($A187="","",IF(OR((D187="Ready"),(D187="Picked up")),"",(TODAY()-A187)))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IF($A188="","",IF(OR((D188="Ready"),(D188="Picked up")),"",(TODAY()-A188)))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IF($A189="","",IF(OR((D189="Ready"),(D189="Picked up")),"",(TODAY()-A189)))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IF($A190="","",IF(OR((D190="Ready"),(D190="Picked up")),"",(TODAY()-A190)))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IF($A191="","",IF(OR((D191="Ready"),(D191="Picked up")),"",(TODAY()-A191)))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IF($A192="","",IF(OR((D192="Ready"),(D192="Picked up")),"",(TODAY()-A192)))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IF($A193="","",IF(OR((D193="Ready"),(D193="Picked up")),"",(TODAY()-A193)))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IF($A194="","",IF(OR((D194="Ready"),(D194="Picked up")),"",(TODAY()-A194)))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IF($A195="","",IF(OR((D195="Ready"),(D195="Picked up")),"",(TODAY()-A195)))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IF($A196="","",IF(OR((D196="Ready"),(D196="Picked up")),"",(TODAY()-A196)))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IF($A197="","",IF(OR((D197="Ready"),(D197="Picked up")),"",(TODAY()-A197)))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IF($A198="","",IF(OR((D198="Ready"),(D198="Picked up")),"",(TODAY()-A198)))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IF($A199="","",IF(OR((D199="Ready"),(D199="Picked up")),"",(TODAY()-A199)))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IF($A200="","",IF(OR((D200="Ready"),(D200="Picked up")),"",(TODAY()-A200)))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IF($A201="","",IF(OR((D201="Ready"),(D201="Picked up")),"",(TODAY()-A201)))</f>
        <v/>
      </c>
    </row>
  </sheetData>
  <autoFilter ref="A1:K1"/>
  <conditionalFormatting sqref="F2:F201">
    <cfRule type="expression" dxfId="0" priority="1">
      <formula>AND(F2&lt;&gt;"",F2&lt;TODAY(),NOT(OR($D2="Ready",$D2="Picked up")))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, Names received, Proof sent, Proof approved, Engraving, Ready, Picked up" sqref="D2:D201">
      <formula1>"Quote,Names received,Proof sent,Proof approved,Engraving,Ready,Picked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Yes, No" sqref="I2:I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4</v>
      </c>
    </row>
    <row r="4" spans="1:2" x14ac:dyDescent="0.25">
      <c r="A4" t="s">
        <v>46</v>
      </c>
      <c r="B4" s="18">
        <f>COUNTIFS('Jobs'!$F$2:$F$201,("&lt;"&amp;TODAY()),'Jobs'!$D$2:$D$201,"&lt;&gt;Ready",'Jobs'!$D$2:$D$201,"&lt;&gt;Picked up")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COUNTIF('Jobs'!$D$2:$D$201,"Quote")</f>
        <v>0</v>
      </c>
    </row>
    <row r="7" spans="1:2" x14ac:dyDescent="0.25">
      <c r="A7" t="s">
        <v>49</v>
      </c>
      <c r="B7" s="18">
        <f>COUNTIF('Jobs'!$D$2:$D$201,"Names received")</f>
        <v>1</v>
      </c>
    </row>
    <row r="8" spans="1:2" x14ac:dyDescent="0.25">
      <c r="A8" t="s">
        <v>50</v>
      </c>
      <c r="B8" s="18">
        <f>COUNTIF('Jobs'!$D$2:$D$201,"Proof sent")</f>
        <v>1</v>
      </c>
    </row>
    <row r="9" spans="1:2" x14ac:dyDescent="0.25">
      <c r="A9" t="s">
        <v>51</v>
      </c>
      <c r="B9" s="18">
        <f>COUNTIF('Jobs'!$D$2:$D$201,"Proof approved")</f>
        <v>0</v>
      </c>
    </row>
    <row r="10" spans="1:2" x14ac:dyDescent="0.25">
      <c r="A10" t="s">
        <v>52</v>
      </c>
      <c r="B10" s="18">
        <f>COUNTIF('Jobs'!$D$2:$D$201,"Engraving")</f>
        <v>1</v>
      </c>
    </row>
    <row r="11" spans="1:2" x14ac:dyDescent="0.25">
      <c r="A11" t="s">
        <v>53</v>
      </c>
      <c r="B11" s="18">
        <f>COUNTIF('Jobs'!$D$2:$D$201,"Ready")</f>
        <v>1</v>
      </c>
    </row>
    <row r="12" spans="1:2" x14ac:dyDescent="0.25">
      <c r="A12" t="s">
        <v>54</v>
      </c>
      <c r="B12" s="18">
        <f>COUNTIF('Jobs'!$D$2:$D$201,"Picked up")</f>
        <v>0</v>
      </c>
    </row>
    <row r="13" spans="1:3" x14ac:dyDescent="0.25">
      <c r="A13" s="16" t="s">
        <v>55</v>
      </c>
      <c r="B13" s="17"/>
      <c r="C13" s="17"/>
    </row>
    <row r="14" spans="1:2" x14ac:dyDescent="0.25">
      <c r="A14" t="s">
        <v>56</v>
      </c>
      <c r="B14" s="19">
        <f>SUM('Jobs'!$G$2:$G$201)</f>
        <v>2380</v>
      </c>
    </row>
    <row r="15" spans="1:2" x14ac:dyDescent="0.25">
      <c r="A15" t="s">
        <v>57</v>
      </c>
      <c r="B15" s="19">
        <f>SUM('Jobs'!$H$2:$H$201)</f>
        <v>1340</v>
      </c>
    </row>
    <row r="16" spans="1:2" x14ac:dyDescent="0.25">
      <c r="A16" t="s">
        <v>58</v>
      </c>
      <c r="B16" s="19">
        <f>SUM('Jobs'!$J$2:$J$201)</f>
        <v>1040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