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<sst xmlns="http://schemas.openxmlformats.org/spreadsheetml/2006/main" count="58" uniqueCount="55">
  <si>
    <t>Tile &amp; Grout Job Tracker</t>
  </si>
  <si>
    <t>A free job tracker for tile and grout cleaning: schedule jobs, log square footage, and assign techs in Google Sheets or Excel.</t>
  </si>
  <si>
    <t>Quick start</t>
  </si>
  <si>
    <t>Open the Jobs tab and replace the sample rows with your own — one row per entry. Formulas fill in automatically for new rows.</t>
  </si>
  <si>
    <t>Sealer needs dry grout; schedule sealing after cleaning dries or come back the next day.</t>
  </si>
  <si>
    <t>Promised turns red when a job is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</si>
  <si>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</si>
  <si>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</si>
  <si>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</si>
  <si>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</si>
  <si>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</si>
  <si>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</si>
  <si>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</si>
  <si>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</si>
  <si>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</si>
  <si>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</si>
  <si>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Area</t>
  </si>
  <si>
    <t>Stage</t>
  </si>
  <si>
    <t>Tech</t>
  </si>
  <si>
    <t>Promised</t>
  </si>
  <si>
    <t>Price</t>
  </si>
  <si>
    <t>Deposit</t>
  </si>
  <si>
    <t>Sq ft</t>
  </si>
  <si>
    <t>Balance</t>
  </si>
  <si>
    <t>Days open</t>
  </si>
  <si>
    <t>Kent</t>
  </si>
  <si>
    <t>Kitchen floor + shower</t>
  </si>
  <si>
    <t>Booked</t>
  </si>
  <si>
    <t>Tom</t>
  </si>
  <si>
    <t>Harbor Dental</t>
  </si>
  <si>
    <t>Restroom floors (2)</t>
  </si>
  <si>
    <t>Cleaned</t>
  </si>
  <si>
    <t>Ana</t>
  </si>
  <si>
    <t>Lee</t>
  </si>
  <si>
    <t>Entry and hallway</t>
  </si>
  <si>
    <t>Brooks</t>
  </si>
  <si>
    <t>Shower color seal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</si>
  <si>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</si>
  <si>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</si>
  <si>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</si>
  <si>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</si>
  <si>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</si>
  <si>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</si>
  <si>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</si>
  <si>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</si>
  <si>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Booked</t>
  </si>
  <si>
    <t>Stage: Cleaned</t>
  </si>
  <si>
    <t>Stage: Sealed</t>
  </si>
  <si>
    <t>Stage: Color sealed</t>
  </si>
  <si>
    <t>Stage: Complete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</si>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</sst>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46306</v>
      </c>
      <c r="B2" t="s">
        <v>25</v>
      </c>
      <c r="C2" t="s">
        <v>26</v>
      </c>
      <c r="D2" t="s">
        <v>27</v>
      </c>
      <c r="E2" t="s">
        <v>28</v>
      </c>
      <c r="F2" s="11">
        <v>46309</v>
      </c>
      <c r="G2" s="12">
        <v>590</v>
      </c>
      <c r="H2" s="12">
        <v>0</v>
      </c>
      <c r="I2" s="13">
        <v>260</v>
      </c>
      <c r="J2" s="14">
        <f>IF($A2="","",(G2-H2))</f>
        <v>590</v>
      </c>
      <c r="K2" s="15">
        <f>IF($A2="","",IF(OR((D2="Complete"),(D2="Paid")),"",(TODAY()-A2)))</f>
        <v>1</v>
      </c>
    </row>
    <row r="3" spans="1:11" x14ac:dyDescent="0.25">
      <c r="A3" s="11">
        <v>46305</v>
      </c>
      <c r="B3" t="s">
        <v>29</v>
      </c>
      <c r="C3" t="s">
        <v>30</v>
      </c>
      <c r="D3" t="s">
        <v>31</v>
      </c>
      <c r="E3" t="s">
        <v>32</v>
      </c>
      <c r="F3" s="11">
        <v>46308</v>
      </c>
      <c r="G3" s="12">
        <v>480</v>
      </c>
      <c r="H3" s="12">
        <v>0</v>
      </c>
      <c r="I3" s="13">
        <v>180</v>
      </c>
      <c r="J3" s="14">
        <f>IF($A3="","",(G3-H3))</f>
        <v>480</v>
      </c>
      <c r="K3" s="15">
        <f>IF($A3="","",IF(OR((D3="Complete"),(D3="Paid")),"",(TODAY()-A3)))</f>
        <v>2</v>
      </c>
    </row>
    <row r="4" spans="1:11" x14ac:dyDescent="0.25">
      <c r="A4" s="11">
        <v>46307</v>
      </c>
      <c r="B4" t="s">
        <v>33</v>
      </c>
      <c r="C4" t="s">
        <v>34</v>
      </c>
      <c r="D4" t="s">
        <v>27</v>
      </c>
      <c r="E4" t="s">
        <v>28</v>
      </c>
      <c r="F4" s="11">
        <v>46311</v>
      </c>
      <c r="G4" s="12">
        <v>340</v>
      </c>
      <c r="H4" s="12">
        <v>0</v>
      </c>
      <c r="I4" s="13">
        <v>210</v>
      </c>
      <c r="J4" s="14">
        <f>IF($A4="","",(G4-H4))</f>
        <v>340</v>
      </c>
      <c r="K4" s="15">
        <f>IF($A4="","",IF(OR((D4="Complete"),(D4="Paid")),"",(TODAY()-A4)))</f>
        <v>0</v>
      </c>
    </row>
    <row r="5" spans="1:11" x14ac:dyDescent="0.25">
      <c r="A5" s="11">
        <v>46302</v>
      </c>
      <c r="B5" t="s">
        <v>35</v>
      </c>
      <c r="C5" t="s">
        <v>36</v>
      </c>
      <c r="D5" t="s">
        <v>37</v>
      </c>
      <c r="E5" t="s">
        <v>32</v>
      </c>
      <c r="F5" s="11">
        <v>46304</v>
      </c>
      <c r="G5" s="12">
        <v>300</v>
      </c>
      <c r="H5" s="12">
        <v>300</v>
      </c>
      <c r="I5" s="13">
        <v>60</v>
      </c>
      <c r="J5" s="14">
        <f>IF($A5="","",(G5-H5))</f>
        <v>0</v>
      </c>
      <c r="K5" s="15" t="str">
        <f>IF($A5="","",IF(OR((D5="Complete"),(D5="Paid")),"",(TODAY()-A5)))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IF($A6="","",IF(OR((D6="Complete"),(D6="Paid")),"",(TODAY()-A6)))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IF($A7="","",IF(OR((D7="Complete"),(D7="Paid")),"",(TODAY()-A7)))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IF($A8="","",IF(OR((D8="Complete"),(D8="Paid")),"",(TODAY()-A8)))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IF($A9="","",IF(OR((D9="Complete"),(D9="Paid")),"",(TODAY()-A9)))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IF($A10="","",IF(OR((D10="Complete"),(D10="Paid")),"",(TODAY()-A10)))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IF($A11="","",IF(OR((D11="Complete"),(D11="Paid")),"",(TODAY()-A11)))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IF($A12="","",IF(OR((D12="Complete"),(D12="Paid")),"",(TODAY()-A12)))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IF($A13="","",IF(OR((D13="Complete"),(D13="Paid")),"",(TODAY()-A13)))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IF($A14="","",IF(OR((D14="Complete"),(D14="Paid")),"",(TODAY()-A14)))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IF($A15="","",IF(OR((D15="Complete"),(D15="Paid")),"",(TODAY()-A15)))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IF($A16="","",IF(OR((D16="Complete"),(D16="Paid")),"",(TODAY()-A16)))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IF($A17="","",IF(OR((D17="Complete"),(D17="Paid")),"",(TODAY()-A17)))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IF($A18="","",IF(OR((D18="Complete"),(D18="Paid")),"",(TODAY()-A18)))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IF($A19="","",IF(OR((D19="Complete"),(D19="Paid")),"",(TODAY()-A19)))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IF($A20="","",IF(OR((D20="Complete"),(D20="Paid")),"",(TODAY()-A20)))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IF($A21="","",IF(OR((D21="Complete"),(D21="Paid")),"",(TODAY()-A21)))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IF($A22="","",IF(OR((D22="Complete"),(D22="Paid")),"",(TODAY()-A22)))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IF($A23="","",IF(OR((D23="Complete"),(D23="Paid")),"",(TODAY()-A23)))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IF($A24="","",IF(OR((D24="Complete"),(D24="Paid")),"",(TODAY()-A24)))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IF($A25="","",IF(OR((D25="Complete"),(D25="Paid")),"",(TODAY()-A25)))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IF($A26="","",IF(OR((D26="Complete"),(D26="Paid")),"",(TODAY()-A26)))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IF($A27="","",IF(OR((D27="Complete"),(D27="Paid")),"",(TODAY()-A27)))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IF($A28="","",IF(OR((D28="Complete"),(D28="Paid")),"",(TODAY()-A28)))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IF($A29="","",IF(OR((D29="Complete"),(D29="Paid")),"",(TODAY()-A29)))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IF($A30="","",IF(OR((D30="Complete"),(D30="Paid")),"",(TODAY()-A30)))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IF($A31="","",IF(OR((D31="Complete"),(D31="Paid")),"",(TODAY()-A31)))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IF($A32="","",IF(OR((D32="Complete"),(D32="Paid")),"",(TODAY()-A32)))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IF($A33="","",IF(OR((D33="Complete"),(D33="Paid")),"",(TODAY()-A33)))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IF($A34="","",IF(OR((D34="Complete"),(D34="Paid")),"",(TODAY()-A34)))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IF($A35="","",IF(OR((D35="Complete"),(D35="Paid")),"",(TODAY()-A35)))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IF($A36="","",IF(OR((D36="Complete"),(D36="Paid")),"",(TODAY()-A36)))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IF($A37="","",IF(OR((D37="Complete"),(D37="Paid")),"",(TODAY()-A37)))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IF($A38="","",IF(OR((D38="Complete"),(D38="Paid")),"",(TODAY()-A38)))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IF($A39="","",IF(OR((D39="Complete"),(D39="Paid")),"",(TODAY()-A39)))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IF($A40="","",IF(OR((D40="Complete"),(D40="Paid")),"",(TODAY()-A40)))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IF($A41="","",IF(OR((D41="Complete"),(D41="Paid")),"",(TODAY()-A41)))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IF($A42="","",IF(OR((D42="Complete"),(D42="Paid")),"",(TODAY()-A42)))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IF($A43="","",IF(OR((D43="Complete"),(D43="Paid")),"",(TODAY()-A43)))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IF($A44="","",IF(OR((D44="Complete"),(D44="Paid")),"",(TODAY()-A44)))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IF($A45="","",IF(OR((D45="Complete"),(D45="Paid")),"",(TODAY()-A45)))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IF($A46="","",IF(OR((D46="Complete"),(D46="Paid")),"",(TODAY()-A46)))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IF($A47="","",IF(OR((D47="Complete"),(D47="Paid")),"",(TODAY()-A47)))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IF($A48="","",IF(OR((D48="Complete"),(D48="Paid")),"",(TODAY()-A48)))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IF($A49="","",IF(OR((D49="Complete"),(D49="Paid")),"",(TODAY()-A49)))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IF($A50="","",IF(OR((D50="Complete"),(D50="Paid")),"",(TODAY()-A50)))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IF($A51="","",IF(OR((D51="Complete"),(D51="Paid")),"",(TODAY()-A51)))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IF($A52="","",IF(OR((D52="Complete"),(D52="Paid")),"",(TODAY()-A52)))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IF($A53="","",IF(OR((D53="Complete"),(D53="Paid")),"",(TODAY()-A53)))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IF($A54="","",IF(OR((D54="Complete"),(D54="Paid")),"",(TODAY()-A54)))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IF($A55="","",IF(OR((D55="Complete"),(D55="Paid")),"",(TODAY()-A55)))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IF($A56="","",IF(OR((D56="Complete"),(D56="Paid")),"",(TODAY()-A56)))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IF($A57="","",IF(OR((D57="Complete"),(D57="Paid")),"",(TODAY()-A57)))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IF($A58="","",IF(OR((D58="Complete"),(D58="Paid")),"",(TODAY()-A58)))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IF($A59="","",IF(OR((D59="Complete"),(D59="Paid")),"",(TODAY()-A59)))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IF($A60="","",IF(OR((D60="Complete"),(D60="Paid")),"",(TODAY()-A60)))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IF($A61="","",IF(OR((D61="Complete"),(D61="Paid")),"",(TODAY()-A61)))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IF($A62="","",IF(OR((D62="Complete"),(D62="Paid")),"",(TODAY()-A62)))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IF($A63="","",IF(OR((D63="Complete"),(D63="Paid")),"",(TODAY()-A63)))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IF($A64="","",IF(OR((D64="Complete"),(D64="Paid")),"",(TODAY()-A64)))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IF($A65="","",IF(OR((D65="Complete"),(D65="Paid")),"",(TODAY()-A65)))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IF($A66="","",IF(OR((D66="Complete"),(D66="Paid")),"",(TODAY()-A66)))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IF($A67="","",IF(OR((D67="Complete"),(D67="Paid")),"",(TODAY()-A67)))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IF($A68="","",IF(OR((D68="Complete"),(D68="Paid")),"",(TODAY()-A68)))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IF($A69="","",IF(OR((D69="Complete"),(D69="Paid")),"",(TODAY()-A69)))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IF($A70="","",IF(OR((D70="Complete"),(D70="Paid")),"",(TODAY()-A70)))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IF($A71="","",IF(OR((D71="Complete"),(D71="Paid")),"",(TODAY()-A71)))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IF($A72="","",IF(OR((D72="Complete"),(D72="Paid")),"",(TODAY()-A72)))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IF($A73="","",IF(OR((D73="Complete"),(D73="Paid")),"",(TODAY()-A73)))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IF($A74="","",IF(OR((D74="Complete"),(D74="Paid")),"",(TODAY()-A74)))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IF($A75="","",IF(OR((D75="Complete"),(D75="Paid")),"",(TODAY()-A75)))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IF($A76="","",IF(OR((D76="Complete"),(D76="Paid")),"",(TODAY()-A76)))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IF($A77="","",IF(OR((D77="Complete"),(D77="Paid")),"",(TODAY()-A77)))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IF($A78="","",IF(OR((D78="Complete"),(D78="Paid")),"",(TODAY()-A78)))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IF($A79="","",IF(OR((D79="Complete"),(D79="Paid")),"",(TODAY()-A79)))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IF($A80="","",IF(OR((D80="Complete"),(D80="Paid")),"",(TODAY()-A80)))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IF($A81="","",IF(OR((D81="Complete"),(D81="Paid")),"",(TODAY()-A81)))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IF($A82="","",IF(OR((D82="Complete"),(D82="Paid")),"",(TODAY()-A82)))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IF($A83="","",IF(OR((D83="Complete"),(D83="Paid")),"",(TODAY()-A83)))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IF($A84="","",IF(OR((D84="Complete"),(D84="Paid")),"",(TODAY()-A84)))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IF($A85="","",IF(OR((D85="Complete"),(D85="Paid")),"",(TODAY()-A85)))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IF($A86="","",IF(OR((D86="Complete"),(D86="Paid")),"",(TODAY()-A86)))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IF($A87="","",IF(OR((D87="Complete"),(D87="Paid")),"",(TODAY()-A87)))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IF($A88="","",IF(OR((D88="Complete"),(D88="Paid")),"",(TODAY()-A88)))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IF($A89="","",IF(OR((D89="Complete"),(D89="Paid")),"",(TODAY()-A89)))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IF($A90="","",IF(OR((D90="Complete"),(D90="Paid")),"",(TODAY()-A90)))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IF($A91="","",IF(OR((D91="Complete"),(D91="Paid")),"",(TODAY()-A91)))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IF($A92="","",IF(OR((D92="Complete"),(D92="Paid")),"",(TODAY()-A92)))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IF($A93="","",IF(OR((D93="Complete"),(D93="Paid")),"",(TODAY()-A93)))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IF($A94="","",IF(OR((D94="Complete"),(D94="Paid")),"",(TODAY()-A94)))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IF($A95="","",IF(OR((D95="Complete"),(D95="Paid")),"",(TODAY()-A95)))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IF($A96="","",IF(OR((D96="Complete"),(D96="Paid")),"",(TODAY()-A96)))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IF($A97="","",IF(OR((D97="Complete"),(D97="Paid")),"",(TODAY()-A97)))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IF($A98="","",IF(OR((D98="Complete"),(D98="Paid")),"",(TODAY()-A98)))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IF($A99="","",IF(OR((D99="Complete"),(D99="Paid")),"",(TODAY()-A99)))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IF($A100="","",IF(OR((D100="Complete"),(D100="Paid")),"",(TODAY()-A100)))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IF($A101="","",IF(OR((D101="Complete"),(D101="Paid")),"",(TODAY()-A101)))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IF($A102="","",IF(OR((D102="Complete"),(D102="Paid")),"",(TODAY()-A102)))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IF($A103="","",IF(OR((D103="Complete"),(D103="Paid")),"",(TODAY()-A103)))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IF($A104="","",IF(OR((D104="Complete"),(D104="Paid")),"",(TODAY()-A104)))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IF($A105="","",IF(OR((D105="Complete"),(D105="Paid")),"",(TODAY()-A105)))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IF($A106="","",IF(OR((D106="Complete"),(D106="Paid")),"",(TODAY()-A106)))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IF($A107="","",IF(OR((D107="Complete"),(D107="Paid")),"",(TODAY()-A107)))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IF($A108="","",IF(OR((D108="Complete"),(D108="Paid")),"",(TODAY()-A108)))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IF($A109="","",IF(OR((D109="Complete"),(D109="Paid")),"",(TODAY()-A109)))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IF($A110="","",IF(OR((D110="Complete"),(D110="Paid")),"",(TODAY()-A110)))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IF($A111="","",IF(OR((D111="Complete"),(D111="Paid")),"",(TODAY()-A111)))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IF($A112="","",IF(OR((D112="Complete"),(D112="Paid")),"",(TODAY()-A112)))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IF($A113="","",IF(OR((D113="Complete"),(D113="Paid")),"",(TODAY()-A113)))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IF($A114="","",IF(OR((D114="Complete"),(D114="Paid")),"",(TODAY()-A114)))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IF($A115="","",IF(OR((D115="Complete"),(D115="Paid")),"",(TODAY()-A115)))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IF($A116="","",IF(OR((D116="Complete"),(D116="Paid")),"",(TODAY()-A116)))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IF($A117="","",IF(OR((D117="Complete"),(D117="Paid")),"",(TODAY()-A117)))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IF($A118="","",IF(OR((D118="Complete"),(D118="Paid")),"",(TODAY()-A118)))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IF($A119="","",IF(OR((D119="Complete"),(D119="Paid")),"",(TODAY()-A119)))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IF($A120="","",IF(OR((D120="Complete"),(D120="Paid")),"",(TODAY()-A120)))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IF($A121="","",IF(OR((D121="Complete"),(D121="Paid")),"",(TODAY()-A121)))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IF($A122="","",IF(OR((D122="Complete"),(D122="Paid")),"",(TODAY()-A122)))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IF($A123="","",IF(OR((D123="Complete"),(D123="Paid")),"",(TODAY()-A123)))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IF($A124="","",IF(OR((D124="Complete"),(D124="Paid")),"",(TODAY()-A124)))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IF($A125="","",IF(OR((D125="Complete"),(D125="Paid")),"",(TODAY()-A125)))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IF($A126="","",IF(OR((D126="Complete"),(D126="Paid")),"",(TODAY()-A126)))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IF($A127="","",IF(OR((D127="Complete"),(D127="Paid")),"",(TODAY()-A127)))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IF($A128="","",IF(OR((D128="Complete"),(D128="Paid")),"",(TODAY()-A128)))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IF($A129="","",IF(OR((D129="Complete"),(D129="Paid")),"",(TODAY()-A129)))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IF($A130="","",IF(OR((D130="Complete"),(D130="Paid")),"",(TODAY()-A130)))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IF($A131="","",IF(OR((D131="Complete"),(D131="Paid")),"",(TODAY()-A131)))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IF($A132="","",IF(OR((D132="Complete"),(D132="Paid")),"",(TODAY()-A132)))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IF($A133="","",IF(OR((D133="Complete"),(D133="Paid")),"",(TODAY()-A133)))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IF($A134="","",IF(OR((D134="Complete"),(D134="Paid")),"",(TODAY()-A134)))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IF($A135="","",IF(OR((D135="Complete"),(D135="Paid")),"",(TODAY()-A135)))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IF($A136="","",IF(OR((D136="Complete"),(D136="Paid")),"",(TODAY()-A136)))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IF($A137="","",IF(OR((D137="Complete"),(D137="Paid")),"",(TODAY()-A137)))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IF($A138="","",IF(OR((D138="Complete"),(D138="Paid")),"",(TODAY()-A138)))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IF($A139="","",IF(OR((D139="Complete"),(D139="Paid")),"",(TODAY()-A139)))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IF($A140="","",IF(OR((D140="Complete"),(D140="Paid")),"",(TODAY()-A140)))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IF($A141="","",IF(OR((D141="Complete"),(D141="Paid")),"",(TODAY()-A141)))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IF($A142="","",IF(OR((D142="Complete"),(D142="Paid")),"",(TODAY()-A142)))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IF($A143="","",IF(OR((D143="Complete"),(D143="Paid")),"",(TODAY()-A143)))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IF($A144="","",IF(OR((D144="Complete"),(D144="Paid")),"",(TODAY()-A144)))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IF($A145="","",IF(OR((D145="Complete"),(D145="Paid")),"",(TODAY()-A145)))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IF($A146="","",IF(OR((D146="Complete"),(D146="Paid")),"",(TODAY()-A146)))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IF($A147="","",IF(OR((D147="Complete"),(D147="Paid")),"",(TODAY()-A147)))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IF($A148="","",IF(OR((D148="Complete"),(D148="Paid")),"",(TODAY()-A148)))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IF($A149="","",IF(OR((D149="Complete"),(D149="Paid")),"",(TODAY()-A149)))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IF($A150="","",IF(OR((D150="Complete"),(D150="Paid")),"",(TODAY()-A150)))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IF($A151="","",IF(OR((D151="Complete"),(D151="Paid")),"",(TODAY()-A151)))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IF($A152="","",IF(OR((D152="Complete"),(D152="Paid")),"",(TODAY()-A152)))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IF($A153="","",IF(OR((D153="Complete"),(D153="Paid")),"",(TODAY()-A153)))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IF($A154="","",IF(OR((D154="Complete"),(D154="Paid")),"",(TODAY()-A154)))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IF($A155="","",IF(OR((D155="Complete"),(D155="Paid")),"",(TODAY()-A155)))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IF($A156="","",IF(OR((D156="Complete"),(D156="Paid")),"",(TODAY()-A156)))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IF($A157="","",IF(OR((D157="Complete"),(D157="Paid")),"",(TODAY()-A157)))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IF($A158="","",IF(OR((D158="Complete"),(D158="Paid")),"",(TODAY()-A158)))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IF($A159="","",IF(OR((D159="Complete"),(D159="Paid")),"",(TODAY()-A159)))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IF($A160="","",IF(OR((D160="Complete"),(D160="Paid")),"",(TODAY()-A160)))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IF($A161="","",IF(OR((D161="Complete"),(D161="Paid")),"",(TODAY()-A161)))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IF($A162="","",IF(OR((D162="Complete"),(D162="Paid")),"",(TODAY()-A162)))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IF($A163="","",IF(OR((D163="Complete"),(D163="Paid")),"",(TODAY()-A163)))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IF($A164="","",IF(OR((D164="Complete"),(D164="Paid")),"",(TODAY()-A164)))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IF($A165="","",IF(OR((D165="Complete"),(D165="Paid")),"",(TODAY()-A165)))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IF($A166="","",IF(OR((D166="Complete"),(D166="Paid")),"",(TODAY()-A166)))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IF($A167="","",IF(OR((D167="Complete"),(D167="Paid")),"",(TODAY()-A167)))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IF($A168="","",IF(OR((D168="Complete"),(D168="Paid")),"",(TODAY()-A168)))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IF($A169="","",IF(OR((D169="Complete"),(D169="Paid")),"",(TODAY()-A169)))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IF($A170="","",IF(OR((D170="Complete"),(D170="Paid")),"",(TODAY()-A170)))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IF($A171="","",IF(OR((D171="Complete"),(D171="Paid")),"",(TODAY()-A171)))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IF($A172="","",IF(OR((D172="Complete"),(D172="Paid")),"",(TODAY()-A172)))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IF($A173="","",IF(OR((D173="Complete"),(D173="Paid")),"",(TODAY()-A173)))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IF($A174="","",IF(OR((D174="Complete"),(D174="Paid")),"",(TODAY()-A174)))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IF($A175="","",IF(OR((D175="Complete"),(D175="Paid")),"",(TODAY()-A175)))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IF($A176="","",IF(OR((D176="Complete"),(D176="Paid")),"",(TODAY()-A176)))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IF($A177="","",IF(OR((D177="Complete"),(D177="Paid")),"",(TODAY()-A177)))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IF($A178="","",IF(OR((D178="Complete"),(D178="Paid")),"",(TODAY()-A178)))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IF($A179="","",IF(OR((D179="Complete"),(D179="Paid")),"",(TODAY()-A179)))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IF($A180="","",IF(OR((D180="Complete"),(D180="Paid")),"",(TODAY()-A180)))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IF($A181="","",IF(OR((D181="Complete"),(D181="Paid")),"",(TODAY()-A181)))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IF($A182="","",IF(OR((D182="Complete"),(D182="Paid")),"",(TODAY()-A182)))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IF($A183="","",IF(OR((D183="Complete"),(D183="Paid")),"",(TODAY()-A183)))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IF($A184="","",IF(OR((D184="Complete"),(D184="Paid")),"",(TODAY()-A184)))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IF($A185="","",IF(OR((D185="Complete"),(D185="Paid")),"",(TODAY()-A185)))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IF($A186="","",IF(OR((D186="Complete"),(D186="Paid")),"",(TODAY()-A186)))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IF($A187="","",IF(OR((D187="Complete"),(D187="Paid")),"",(TODAY()-A187)))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IF($A188="","",IF(OR((D188="Complete"),(D188="Paid")),"",(TODAY()-A188)))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IF($A189="","",IF(OR((D189="Complete"),(D189="Paid")),"",(TODAY()-A189)))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IF($A190="","",IF(OR((D190="Complete"),(D190="Paid")),"",(TODAY()-A190)))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IF($A191="","",IF(OR((D191="Complete"),(D191="Paid")),"",(TODAY()-A191)))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IF($A192="","",IF(OR((D192="Complete"),(D192="Paid")),"",(TODAY()-A192)))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IF($A193="","",IF(OR((D193="Complete"),(D193="Paid")),"",(TODAY()-A193)))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IF($A194="","",IF(OR((D194="Complete"),(D194="Paid")),"",(TODAY()-A194)))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IF($A195="","",IF(OR((D195="Complete"),(D195="Paid")),"",(TODAY()-A195)))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IF($A196="","",IF(OR((D196="Complete"),(D196="Paid")),"",(TODAY()-A196)))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IF($A197="","",IF(OR((D197="Complete"),(D197="Paid")),"",(TODAY()-A197)))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IF($A198="","",IF(OR((D198="Complete"),(D198="Paid")),"",(TODAY()-A198)))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IF($A199="","",IF(OR((D199="Complete"),(D199="Paid")),"",(TODAY()-A199)))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IF($A200="","",IF(OR((D200="Complete"),(D200="Paid")),"",(TODAY()-A200)))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IF($A201="","",IF(OR((D201="Complete"),(D201="Paid")),"",(TODAY()-A201)))</f>
        <v/>
      </c>
    </row>
  </sheetData>
  <autoFilter ref="A1:K1"/>
  <conditionalFormatting sqref="F2:F201">
    <cfRule type="expression" dxfId="0" priority="1">
      <formula>AND(F2&lt;&gt;"",F2&lt;TODAY(),NOT(OR($D2="Complete",$D2="Paid")))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ked, Cleaned, Sealed, Color sealed, Complete, Paid" sqref="D2:D201">
      <formula1>"Booked,Cleaned,Sealed,Color sealed,Complete,Paid"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COUNTA('Jobs'!$A$2:$A$201)</f>
        <v>4</v>
      </c>
    </row>
    <row r="4" spans="1:2" x14ac:dyDescent="0.25">
      <c r="A4" t="s">
        <v>43</v>
      </c>
      <c r="B4" s="19">
        <f>COUNTIFS('Jobs'!$F$2:$F$201,("&lt;"&amp;TODAY()),'Jobs'!$D$2:$D$201,"&lt;&gt;Complete",'Jobs'!$D$2:$D$201,"&lt;&gt;Paid")</f>
        <v>0</v>
      </c>
    </row>
    <row r="5" spans="1:3" x14ac:dyDescent="0.25">
      <c r="A5" s="17" t="s">
        <v>44</v>
      </c>
      <c r="B5" s="18"/>
      <c r="C5" s="18"/>
    </row>
    <row r="6" spans="1:2" x14ac:dyDescent="0.25">
      <c r="A6" t="s">
        <v>45</v>
      </c>
      <c r="B6" s="19">
        <f>COUNTIF('Jobs'!$D$2:$D$201,"Booked")</f>
        <v>2</v>
      </c>
    </row>
    <row r="7" spans="1:2" x14ac:dyDescent="0.25">
      <c r="A7" t="s">
        <v>46</v>
      </c>
      <c r="B7" s="19">
        <f>COUNTIF('Jobs'!$D$2:$D$201,"Cleaned")</f>
        <v>1</v>
      </c>
    </row>
    <row r="8" spans="1:2" x14ac:dyDescent="0.25">
      <c r="A8" t="s">
        <v>47</v>
      </c>
      <c r="B8" s="19">
        <f>COUNTIF('Jobs'!$D$2:$D$201,"Sealed")</f>
        <v>0</v>
      </c>
    </row>
    <row r="9" spans="1:2" x14ac:dyDescent="0.25">
      <c r="A9" t="s">
        <v>48</v>
      </c>
      <c r="B9" s="19">
        <f>COUNTIF('Jobs'!$D$2:$D$201,"Color sealed")</f>
        <v>0</v>
      </c>
    </row>
    <row r="10" spans="1:2" x14ac:dyDescent="0.25">
      <c r="A10" t="s">
        <v>49</v>
      </c>
      <c r="B10" s="19">
        <f>COUNTIF('Jobs'!$D$2:$D$201,"Complete")</f>
        <v>0</v>
      </c>
    </row>
    <row r="11" spans="1:2" x14ac:dyDescent="0.25">
      <c r="A11" t="s">
        <v>50</v>
      </c>
      <c r="B11" s="19">
        <f>COUNTIF('Jobs'!$D$2:$D$201,"Paid")</f>
        <v>1</v>
      </c>
    </row>
    <row r="12" spans="1:3" x14ac:dyDescent="0.25">
      <c r="A12" s="17" t="s">
        <v>51</v>
      </c>
      <c r="B12" s="18"/>
      <c r="C12" s="18"/>
    </row>
    <row r="13" spans="1:2" x14ac:dyDescent="0.25">
      <c r="A13" t="s">
        <v>52</v>
      </c>
      <c r="B13" s="20">
        <f>SUM('Jobs'!$G$2:$G$201)</f>
        <v>1710</v>
      </c>
    </row>
    <row r="14" spans="1:2" x14ac:dyDescent="0.25">
      <c r="A14" t="s">
        <v>53</v>
      </c>
      <c r="B14" s="20">
        <f>SUM('Jobs'!$H$2:$H$201)</f>
        <v>300</v>
      </c>
    </row>
    <row r="15" spans="1:2" x14ac:dyDescent="0.25">
      <c r="A15" t="s">
        <v>54</v>
      </c>
      <c r="B15" s="20">
        <f>SUM('Jobs'!$J$2:$J$201)</f>
        <v>1410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