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stimate" state="visible" r:id="rId5"/>
  </sheets>
  <calcPr calcId="171027" fullCalcOnLoad="1"/>
</workbook>
</file>

<file path=xl/sharedStrings.xml><?xml version="1.0" encoding="utf-8"?>
<sst xmlns="http://schemas.openxmlformats.org/spreadsheetml/2006/main" count="41" uniqueCount="40">
  <si>
    <t>Tile Estimate Calculator</t>
  </si>
  <si>
    <t>A free estimate calculator for tile installers: price by square foot with tile, setting, and labor margin in Google Sheets or Excel.</t>
  </si>
  <si>
    <t>Quick start</t>
  </si>
  <si>
    <t>Type your numbers into the yellow cells; grey cells calculate automatically.</t>
  </si>
  <si>
    <t>Measure the floor or wall area and pick the layout; waste covers cuts and breakage.</t>
  </si>
  <si>
    <t>Enter your material and labor rates. The estimate covers tile, thinset, grout and backer board, and rounds the price up to the next $25.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</si>
  <si>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</si>
  <si>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</si>
  <si>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</si>
  <si>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</si>
  <si>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</si>
  <si>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</si>
  <si>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</si>
  <si>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</si>
  <si>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</si>
  <si>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</si>
  <si>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Job</t>
  </si>
  <si>
    <t>Area (sq ft)</t>
  </si>
  <si>
    <t>Layout</t>
  </si>
  <si>
    <t>Straight</t>
  </si>
  <si>
    <t>Waste</t>
  </si>
  <si>
    <t>10% straight, 15% diagonal or herringbone.</t>
  </si>
  <si>
    <t>Materials</t>
  </si>
  <si>
    <t>Tile price per sq ft</t>
  </si>
  <si>
    <t>Sq ft per thinset bag</t>
  </si>
  <si>
    <t>Varies by trowel size and tile.</t>
  </si>
  <si>
    <t>Thinset bag cost</t>
  </si>
  <si>
    <t>Grout and sealer per sq ft</t>
  </si>
  <si>
    <t>Backer board sheets (3' × 5')</t>
  </si>
  <si>
    <t>Backer board sheet cost</t>
  </si>
  <si>
    <t>Labor &amp; pricing</t>
  </si>
  <si>
    <t>Prep / demo per sq ft</t>
  </si>
  <si>
    <t>Install labor per sq ft</t>
  </si>
  <si>
    <t>Markup on materials</t>
  </si>
  <si>
    <t>Estimate</t>
  </si>
  <si>
    <t>Tile to order (sq ft)</t>
  </si>
  <si>
    <t>Thinset bags</t>
  </si>
  <si>
    <t>Labor</t>
  </si>
  <si>
    <t>Price</t>
  </si>
  <si>
    <t>Price per 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</si>
</sst>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2" x14ac:dyDescent="0.25">
      <c r="A3" t="s">
        <v>17</v>
      </c>
      <c r="B3" s="13">
        <v>180</v>
      </c>
    </row>
    <row r="4" spans="1:2" x14ac:dyDescent="0.25">
      <c r="A4" t="s">
        <v>18</v>
      </c>
      <c r="B4" s="5" t="s">
        <v>19</v>
      </c>
    </row>
    <row r="5" spans="1:3" x14ac:dyDescent="0.25">
      <c r="A5" t="s">
        <v>20</v>
      </c>
      <c r="B5" s="14">
        <v>0.1</v>
      </c>
      <c r="C5" s="15" t="s">
        <v>21</v>
      </c>
    </row>
    <row r="6" spans="1:3" x14ac:dyDescent="0.25">
      <c r="A6" s="11" t="s">
        <v>22</v>
      </c>
      <c r="B6" s="12"/>
      <c r="C6" s="12"/>
    </row>
    <row r="7" spans="1:2" x14ac:dyDescent="0.25">
      <c r="A7" t="s">
        <v>23</v>
      </c>
      <c r="B7" s="16">
        <v>4.25</v>
      </c>
    </row>
    <row r="8" spans="1:3" x14ac:dyDescent="0.25">
      <c r="A8" t="s">
        <v>24</v>
      </c>
      <c r="B8" s="13">
        <v>90</v>
      </c>
      <c r="C8" s="15" t="s">
        <v>25</v>
      </c>
    </row>
    <row r="9" spans="1:2" x14ac:dyDescent="0.25">
      <c r="A9" t="s">
        <v>26</v>
      </c>
      <c r="B9" s="16">
        <v>28</v>
      </c>
    </row>
    <row r="10" spans="1:2" x14ac:dyDescent="0.25">
      <c r="A10" t="s">
        <v>27</v>
      </c>
      <c r="B10" s="16">
        <v>0.35</v>
      </c>
    </row>
    <row r="11" spans="1:2" x14ac:dyDescent="0.25">
      <c r="A11" t="s">
        <v>28</v>
      </c>
      <c r="B11" s="13">
        <v>12</v>
      </c>
    </row>
    <row r="12" spans="1:2" x14ac:dyDescent="0.25">
      <c r="A12" t="s">
        <v>29</v>
      </c>
      <c r="B12" s="16">
        <v>15</v>
      </c>
    </row>
    <row r="13" spans="1:3" x14ac:dyDescent="0.25">
      <c r="A13" s="11" t="s">
        <v>30</v>
      </c>
      <c r="B13" s="12"/>
      <c r="C13" s="12"/>
    </row>
    <row r="14" spans="1:2" x14ac:dyDescent="0.25">
      <c r="A14" t="s">
        <v>31</v>
      </c>
      <c r="B14" s="16">
        <v>2</v>
      </c>
    </row>
    <row r="15" spans="1:2" x14ac:dyDescent="0.25">
      <c r="A15" t="s">
        <v>32</v>
      </c>
      <c r="B15" s="16">
        <v>7.5</v>
      </c>
    </row>
    <row r="16" spans="1:2" x14ac:dyDescent="0.25">
      <c r="A16" t="s">
        <v>33</v>
      </c>
      <c r="B16" s="14">
        <v>0.2</v>
      </c>
    </row>
    <row r="17" spans="1:3" x14ac:dyDescent="0.25">
      <c r="A17" s="11" t="s">
        <v>34</v>
      </c>
      <c r="B17" s="12"/>
      <c r="C17" s="12"/>
    </row>
    <row r="18" spans="1:2" x14ac:dyDescent="0.25">
      <c r="A18" t="s">
        <v>35</v>
      </c>
      <c r="B18" s="17">
        <f>ROUNDUP(('Estimate'!$B$3*(1+'Estimate'!$B$5)),0)</f>
        <v>198</v>
      </c>
    </row>
    <row r="19" spans="1:2" x14ac:dyDescent="0.25">
      <c r="A19" t="s">
        <v>36</v>
      </c>
      <c r="B19" s="17">
        <f>ROUNDUP(('Estimate'!$B$3/'Estimate'!$B$8),0)</f>
        <v>2</v>
      </c>
    </row>
    <row r="20" spans="1:2" x14ac:dyDescent="0.25">
      <c r="A20" t="s">
        <v>22</v>
      </c>
      <c r="B20" s="18">
        <f>ROUND(((((('Estimate'!$B$18*'Estimate'!$B$7)+('Estimate'!$B$19*'Estimate'!$B$9))+('Estimate'!$B$3*'Estimate'!$B$10))+('Estimate'!$B$11*'Estimate'!$B$12))*(1+'Estimate'!$B$16)),2)</f>
        <v>1368.6</v>
      </c>
    </row>
    <row r="21" spans="1:2" x14ac:dyDescent="0.25">
      <c r="A21" t="s">
        <v>37</v>
      </c>
      <c r="B21" s="18">
        <f>('Estimate'!$B$3*('Estimate'!$B$14+'Estimate'!$B$15))</f>
        <v>1710</v>
      </c>
    </row>
    <row r="22" spans="1:2" x14ac:dyDescent="0.25">
      <c r="A22" t="s">
        <v>38</v>
      </c>
      <c r="B22" s="18">
        <f>CEILING(('Estimate'!$B$20+'Estimate'!$B$21),25)</f>
        <v>3100</v>
      </c>
    </row>
    <row r="23" spans="1:2" x14ac:dyDescent="0.25">
      <c r="A23" t="s">
        <v>39</v>
      </c>
      <c r="B23" s="18">
        <f>IFERROR(('Estimate'!$B$22/'Estimate'!$B$3),0)</f>
        <v>17.22222222222222</v>
      </c>
    </row>
  </sheetData>
  <dataValidations count="6">
    <dataValidation type="decimal" operator="greaterThanOrEqual" allowBlank="1" showErrorMessage="1" errorTitle="Number expected" error="Enter a number." sqref="B10:B12">
      <formula1>-1000000000000</formula1>
    </dataValidation>
    <dataValidation type="decimal" operator="greaterThanOrEqual" allowBlank="1" showErrorMessage="1" errorTitle="Number expected" error="Enter a number." sqref="B14:B16">
      <formula1>-1000000000000</formula1>
    </dataValidation>
    <dataValidation type="decimal" operator="greaterThanOrEqual" allowBlank="1" showErrorMessage="1" errorTitle="Number expected" error="Enter a number." sqref="B3">
      <formula1>-1000000000000</formula1>
    </dataValidation>
    <dataValidation type="list" allowBlank="1" showErrorMessage="1" errorTitle="Pick from the list" error="Choose one of: Straight, Diagonal / herringbone" sqref="B4">
      <formula1>"Straight,Diagonal / herringbone"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ecimal" operator="greaterThanOrEqual" allowBlank="1" showErrorMessage="1" errorTitle="Number expected" error="Enter a number." sqref="B7:B12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