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uests" state="visible" r:id="rId5"/>
    <sheet sheetId="3" name="Dinner" state="visible" r:id="rId6"/>
  </sheets>
  <calcPr calcId="171027" fullCalcOnLoad="1"/>
</workbook>
</file>

<file path=xl/sharedStrings.xml><?xml version="1.0" encoding="utf-8"?>
<sst xmlns="http://schemas.openxmlformats.org/spreadsheetml/2006/main" count="64" uniqueCount="53">
  <si>
    <t>Supper Club Seat Planner</t>
  </si>
  <si>
    <t>A free seat planner for supper clubs: organize guests, tables, and dietary notes for each dinner event in Google Sheets or Excel.</t>
  </si>
  <si>
    <t>Quick start</t>
  </si>
  <si>
    <t>Open the Guests tab and replace the sample rows with your own — one row per entry. Formulas fill in automatically for new rows.</t>
  </si>
  <si>
    <t>Table seated adds confirmed guests per table and dinner; Over capacity turns red when a table is overbooked.</t>
  </si>
  <si>
    <t>Send the dietary notes to the kitchen two days before; allergies need a clear plan with the chef.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</si>
  <si>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</si>
  <si>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</si>
  <si>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</si>
  <si>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</si>
  <si>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</si>
  <si>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</si>
  <si>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</si>
  <si>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Dinner date</t>
  </si>
  <si>
    <t>Guest</t>
  </si>
  <si>
    <t>Party size</t>
  </si>
  <si>
    <t>Table</t>
  </si>
  <si>
    <t>Seat(s)</t>
  </si>
  <si>
    <t>Dietary notes</t>
  </si>
  <si>
    <t>Paid</t>
  </si>
  <si>
    <t>Ticket price</t>
  </si>
  <si>
    <t>Status</t>
  </si>
  <si>
    <t>Table seated</t>
  </si>
  <si>
    <t>Table capacity</t>
  </si>
  <si>
    <t>Over capacity</t>
  </si>
  <si>
    <t>Aria and Ben</t>
  </si>
  <si>
    <t>Table 1 (6)</t>
  </si>
  <si>
    <t>1-2</t>
  </si>
  <si>
    <t>Ben: shellfish allergy</t>
  </si>
  <si>
    <t>Confirmed</t>
  </si>
  <si>
    <t>Chen party</t>
  </si>
  <si>
    <t>3-6</t>
  </si>
  <si>
    <t>One vegetarian</t>
  </si>
  <si>
    <t>Dana</t>
  </si>
  <si>
    <t>Communal (12)</t>
  </si>
  <si>
    <t>1</t>
  </si>
  <si>
    <t>Gluten-free</t>
  </si>
  <si>
    <t>Eli and friends</t>
  </si>
  <si>
    <t>2-7</t>
  </si>
  <si>
    <t>Unpaid</t>
  </si>
  <si>
    <t>Fay</t>
  </si>
  <si>
    <t>None</t>
  </si>
  <si>
    <t>Waitlist</t>
  </si>
  <si>
    <t>Item</t>
  </si>
  <si>
    <t>Value</t>
  </si>
  <si>
    <t>Notes</t>
  </si>
  <si>
    <t>Capacity</t>
  </si>
  <si>
    <t>Seats available</t>
  </si>
  <si>
    <t>Seats confirmed</t>
  </si>
  <si>
    <t>Money</t>
  </si>
  <si>
    <t>Unpaid tickets</t>
  </si>
  <si>
    <t>Price is per guest row; adjust for party size if you charge per seat.</t>
  </si>
  <si>
    <t>Dietary notes to send to kitchen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</si>
</sst>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3" customWidth="1"/>
    <col min="4" max="4" width="16" customWidth="1"/>
    <col min="5" max="6" width="24" customWidth="1"/>
    <col min="7" max="7" width="16" customWidth="1"/>
    <col min="8" max="8" width="15" customWidth="1"/>
    <col min="9" max="9" width="16" customWidth="1"/>
    <col min="10" max="10" width="15" customWidth="1"/>
    <col min="11" max="11" width="17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46317</v>
      </c>
      <c r="B2" t="s">
        <v>25</v>
      </c>
      <c r="C2" s="12">
        <v>2</v>
      </c>
      <c r="D2" t="s">
        <v>26</v>
      </c>
      <c r="E2" t="s">
        <v>27</v>
      </c>
      <c r="F2" t="s">
        <v>28</v>
      </c>
      <c r="G2" t="s">
        <v>19</v>
      </c>
      <c r="H2" s="13">
        <v>95</v>
      </c>
      <c r="I2" t="s">
        <v>29</v>
      </c>
      <c r="J2" s="14">
        <f>IF($A2="","",SUMIFS('Guests'!$C$2:$C$201,'Guests'!$A$2:$A$201,A2,'Guests'!$D$2:$D$201,D2,'Guests'!$I$2:$I$201,"Confirmed"))</f>
        <v>6</v>
      </c>
      <c r="K2" s="14">
        <f>IF($A2="","",IF((D2="Table 3 (8)"),8,IF((D2="Communal (12)"),12,6)))</f>
        <v>6</v>
      </c>
      <c r="L2" s="14">
        <f>IF($A2="","",MAX(0,(J2-K2)))</f>
        <v>0</v>
      </c>
    </row>
    <row r="3" spans="1:12" x14ac:dyDescent="0.25">
      <c r="A3" s="11">
        <v>46317</v>
      </c>
      <c r="B3" t="s">
        <v>30</v>
      </c>
      <c r="C3" s="12">
        <v>4</v>
      </c>
      <c r="D3" t="s">
        <v>26</v>
      </c>
      <c r="E3" t="s">
        <v>31</v>
      </c>
      <c r="F3" t="s">
        <v>32</v>
      </c>
      <c r="G3" t="s">
        <v>19</v>
      </c>
      <c r="H3" s="13">
        <v>95</v>
      </c>
      <c r="I3" t="s">
        <v>29</v>
      </c>
      <c r="J3" s="14">
        <f>IF($A3="","",SUMIFS('Guests'!$C$2:$C$201,'Guests'!$A$2:$A$201,A3,'Guests'!$D$2:$D$201,D3,'Guests'!$I$2:$I$201,"Confirmed"))</f>
        <v>6</v>
      </c>
      <c r="K3" s="14">
        <f>IF($A3="","",IF((D3="Table 3 (8)"),8,IF((D3="Communal (12)"),12,6)))</f>
        <v>6</v>
      </c>
      <c r="L3" s="14">
        <f>IF($A3="","",MAX(0,(J3-K3)))</f>
        <v>0</v>
      </c>
    </row>
    <row r="4" spans="1:12" x14ac:dyDescent="0.25">
      <c r="A4" s="11">
        <v>46317</v>
      </c>
      <c r="B4" t="s">
        <v>33</v>
      </c>
      <c r="C4" s="12">
        <v>1</v>
      </c>
      <c r="D4" t="s">
        <v>34</v>
      </c>
      <c r="E4" t="s">
        <v>35</v>
      </c>
      <c r="F4" t="s">
        <v>36</v>
      </c>
      <c r="G4" t="s">
        <v>19</v>
      </c>
      <c r="H4" s="13">
        <v>95</v>
      </c>
      <c r="I4" t="s">
        <v>29</v>
      </c>
      <c r="J4" s="14">
        <f>IF($A4="","",SUMIFS('Guests'!$C$2:$C$201,'Guests'!$A$2:$A$201,A4,'Guests'!$D$2:$D$201,D4,'Guests'!$I$2:$I$201,"Confirmed"))</f>
        <v>7</v>
      </c>
      <c r="K4" s="14">
        <f>IF($A4="","",IF((D4="Table 3 (8)"),8,IF((D4="Communal (12)"),12,6)))</f>
        <v>12</v>
      </c>
      <c r="L4" s="14">
        <f>IF($A4="","",MAX(0,(J4-K4)))</f>
        <v>0</v>
      </c>
    </row>
    <row r="5" spans="1:12" x14ac:dyDescent="0.25">
      <c r="A5" s="11">
        <v>46317</v>
      </c>
      <c r="B5" t="s">
        <v>37</v>
      </c>
      <c r="C5" s="12">
        <v>6</v>
      </c>
      <c r="D5" t="s">
        <v>34</v>
      </c>
      <c r="E5" t="s">
        <v>38</v>
      </c>
      <c r="G5" t="s">
        <v>39</v>
      </c>
      <c r="H5" s="13">
        <v>95</v>
      </c>
      <c r="I5" t="s">
        <v>29</v>
      </c>
      <c r="J5" s="14">
        <f>IF($A5="","",SUMIFS('Guests'!$C$2:$C$201,'Guests'!$A$2:$A$201,A5,'Guests'!$D$2:$D$201,D5,'Guests'!$I$2:$I$201,"Confirmed"))</f>
        <v>7</v>
      </c>
      <c r="K5" s="14">
        <f>IF($A5="","",IF((D5="Table 3 (8)"),8,IF((D5="Communal (12)"),12,6)))</f>
        <v>12</v>
      </c>
      <c r="L5" s="14">
        <f>IF($A5="","",MAX(0,(J5-K5)))</f>
        <v>0</v>
      </c>
    </row>
    <row r="6" spans="1:12" x14ac:dyDescent="0.25">
      <c r="A6" s="11">
        <v>46317</v>
      </c>
      <c r="B6" t="s">
        <v>40</v>
      </c>
      <c r="C6" s="12">
        <v>2</v>
      </c>
      <c r="D6" t="s">
        <v>26</v>
      </c>
      <c r="F6" t="s">
        <v>41</v>
      </c>
      <c r="G6" t="s">
        <v>39</v>
      </c>
      <c r="H6" s="13">
        <v>95</v>
      </c>
      <c r="I6" t="s">
        <v>42</v>
      </c>
      <c r="J6" s="14">
        <f>IF($A6="","",SUMIFS('Guests'!$C$2:$C$201,'Guests'!$A$2:$A$201,A6,'Guests'!$D$2:$D$201,D6,'Guests'!$I$2:$I$201,"Confirmed"))</f>
        <v>6</v>
      </c>
      <c r="K6" s="14">
        <f>IF($A6="","",IF((D6="Table 3 (8)"),8,IF((D6="Communal (12)"),12,6)))</f>
        <v>6</v>
      </c>
      <c r="L6" s="14">
        <f>IF($A6="","",MAX(0,(J6-K6)))</f>
        <v>0</v>
      </c>
    </row>
    <row r="7" spans="1:12" x14ac:dyDescent="0.25">
      <c r="A7" s="11"/>
      <c r="C7" s="12"/>
      <c r="H7" s="13"/>
      <c r="J7" s="14" t="str">
        <f>IF($A7="","",SUMIFS('Guests'!$C$2:$C$201,'Guests'!$A$2:$A$201,A7,'Guests'!$D$2:$D$201,D7,'Guests'!$I$2:$I$201,"Confirmed"))</f>
        <v/>
      </c>
      <c r="K7" s="14" t="str">
        <f>IF($A7="","",IF((D7="Table 3 (8)"),8,IF((D7="Communal (12)"),12,6)))</f>
        <v/>
      </c>
      <c r="L7" s="14" t="str">
        <f>IF($A7="","",MAX(0,(J7-K7)))</f>
        <v/>
      </c>
    </row>
    <row r="8" spans="1:12" x14ac:dyDescent="0.25">
      <c r="A8" s="11"/>
      <c r="C8" s="12"/>
      <c r="H8" s="13"/>
      <c r="J8" s="14" t="str">
        <f>IF($A8="","",SUMIFS('Guests'!$C$2:$C$201,'Guests'!$A$2:$A$201,A8,'Guests'!$D$2:$D$201,D8,'Guests'!$I$2:$I$201,"Confirmed"))</f>
        <v/>
      </c>
      <c r="K8" s="14" t="str">
        <f>IF($A8="","",IF((D8="Table 3 (8)"),8,IF((D8="Communal (12)"),12,6)))</f>
        <v/>
      </c>
      <c r="L8" s="14" t="str">
        <f>IF($A8="","",MAX(0,(J8-K8)))</f>
        <v/>
      </c>
    </row>
    <row r="9" spans="1:12" x14ac:dyDescent="0.25">
      <c r="A9" s="11"/>
      <c r="C9" s="12"/>
      <c r="H9" s="13"/>
      <c r="J9" s="14" t="str">
        <f>IF($A9="","",SUMIFS('Guests'!$C$2:$C$201,'Guests'!$A$2:$A$201,A9,'Guests'!$D$2:$D$201,D9,'Guests'!$I$2:$I$201,"Confirmed"))</f>
        <v/>
      </c>
      <c r="K9" s="14" t="str">
        <f>IF($A9="","",IF((D9="Table 3 (8)"),8,IF((D9="Communal (12)"),12,6)))</f>
        <v/>
      </c>
      <c r="L9" s="14" t="str">
        <f>IF($A9="","",MAX(0,(J9-K9)))</f>
        <v/>
      </c>
    </row>
    <row r="10" spans="1:12" x14ac:dyDescent="0.25">
      <c r="A10" s="11"/>
      <c r="C10" s="12"/>
      <c r="H10" s="13"/>
      <c r="J10" s="14" t="str">
        <f>IF($A10="","",SUMIFS('Guests'!$C$2:$C$201,'Guests'!$A$2:$A$201,A10,'Guests'!$D$2:$D$201,D10,'Guests'!$I$2:$I$201,"Confirmed"))</f>
        <v/>
      </c>
      <c r="K10" s="14" t="str">
        <f>IF($A10="","",IF((D10="Table 3 (8)"),8,IF((D10="Communal (12)"),12,6)))</f>
        <v/>
      </c>
      <c r="L10" s="14" t="str">
        <f>IF($A10="","",MAX(0,(J10-K10)))</f>
        <v/>
      </c>
    </row>
    <row r="11" spans="1:12" x14ac:dyDescent="0.25">
      <c r="A11" s="11"/>
      <c r="C11" s="12"/>
      <c r="H11" s="13"/>
      <c r="J11" s="14" t="str">
        <f>IF($A11="","",SUMIFS('Guests'!$C$2:$C$201,'Guests'!$A$2:$A$201,A11,'Guests'!$D$2:$D$201,D11,'Guests'!$I$2:$I$201,"Confirmed"))</f>
        <v/>
      </c>
      <c r="K11" s="14" t="str">
        <f>IF($A11="","",IF((D11="Table 3 (8)"),8,IF((D11="Communal (12)"),12,6)))</f>
        <v/>
      </c>
      <c r="L11" s="14" t="str">
        <f>IF($A11="","",MAX(0,(J11-K11)))</f>
        <v/>
      </c>
    </row>
    <row r="12" spans="1:12" x14ac:dyDescent="0.25">
      <c r="A12" s="11"/>
      <c r="C12" s="12"/>
      <c r="H12" s="13"/>
      <c r="J12" s="14" t="str">
        <f>IF($A12="","",SUMIFS('Guests'!$C$2:$C$201,'Guests'!$A$2:$A$201,A12,'Guests'!$D$2:$D$201,D12,'Guests'!$I$2:$I$201,"Confirmed"))</f>
        <v/>
      </c>
      <c r="K12" s="14" t="str">
        <f>IF($A12="","",IF((D12="Table 3 (8)"),8,IF((D12="Communal (12)"),12,6)))</f>
        <v/>
      </c>
      <c r="L12" s="14" t="str">
        <f>IF($A12="","",MAX(0,(J12-K12)))</f>
        <v/>
      </c>
    </row>
    <row r="13" spans="1:12" x14ac:dyDescent="0.25">
      <c r="A13" s="11"/>
      <c r="C13" s="12"/>
      <c r="H13" s="13"/>
      <c r="J13" s="14" t="str">
        <f>IF($A13="","",SUMIFS('Guests'!$C$2:$C$201,'Guests'!$A$2:$A$201,A13,'Guests'!$D$2:$D$201,D13,'Guests'!$I$2:$I$201,"Confirmed"))</f>
        <v/>
      </c>
      <c r="K13" s="14" t="str">
        <f>IF($A13="","",IF((D13="Table 3 (8)"),8,IF((D13="Communal (12)"),12,6)))</f>
        <v/>
      </c>
      <c r="L13" s="14" t="str">
        <f>IF($A13="","",MAX(0,(J13-K13)))</f>
        <v/>
      </c>
    </row>
    <row r="14" spans="1:12" x14ac:dyDescent="0.25">
      <c r="A14" s="11"/>
      <c r="C14" s="12"/>
      <c r="H14" s="13"/>
      <c r="J14" s="14" t="str">
        <f>IF($A14="","",SUMIFS('Guests'!$C$2:$C$201,'Guests'!$A$2:$A$201,A14,'Guests'!$D$2:$D$201,D14,'Guests'!$I$2:$I$201,"Confirmed"))</f>
        <v/>
      </c>
      <c r="K14" s="14" t="str">
        <f>IF($A14="","",IF((D14="Table 3 (8)"),8,IF((D14="Communal (12)"),12,6)))</f>
        <v/>
      </c>
      <c r="L14" s="14" t="str">
        <f>IF($A14="","",MAX(0,(J14-K14)))</f>
        <v/>
      </c>
    </row>
    <row r="15" spans="1:12" x14ac:dyDescent="0.25">
      <c r="A15" s="11"/>
      <c r="C15" s="12"/>
      <c r="H15" s="13"/>
      <c r="J15" s="14" t="str">
        <f>IF($A15="","",SUMIFS('Guests'!$C$2:$C$201,'Guests'!$A$2:$A$201,A15,'Guests'!$D$2:$D$201,D15,'Guests'!$I$2:$I$201,"Confirmed"))</f>
        <v/>
      </c>
      <c r="K15" s="14" t="str">
        <f>IF($A15="","",IF((D15="Table 3 (8)"),8,IF((D15="Communal (12)"),12,6)))</f>
        <v/>
      </c>
      <c r="L15" s="14" t="str">
        <f>IF($A15="","",MAX(0,(J15-K15)))</f>
        <v/>
      </c>
    </row>
    <row r="16" spans="1:12" x14ac:dyDescent="0.25">
      <c r="A16" s="11"/>
      <c r="C16" s="12"/>
      <c r="H16" s="13"/>
      <c r="J16" s="14" t="str">
        <f>IF($A16="","",SUMIFS('Guests'!$C$2:$C$201,'Guests'!$A$2:$A$201,A16,'Guests'!$D$2:$D$201,D16,'Guests'!$I$2:$I$201,"Confirmed"))</f>
        <v/>
      </c>
      <c r="K16" s="14" t="str">
        <f>IF($A16="","",IF((D16="Table 3 (8)"),8,IF((D16="Communal (12)"),12,6)))</f>
        <v/>
      </c>
      <c r="L16" s="14" t="str">
        <f>IF($A16="","",MAX(0,(J16-K16)))</f>
        <v/>
      </c>
    </row>
    <row r="17" spans="1:12" x14ac:dyDescent="0.25">
      <c r="A17" s="11"/>
      <c r="C17" s="12"/>
      <c r="H17" s="13"/>
      <c r="J17" s="14" t="str">
        <f>IF($A17="","",SUMIFS('Guests'!$C$2:$C$201,'Guests'!$A$2:$A$201,A17,'Guests'!$D$2:$D$201,D17,'Guests'!$I$2:$I$201,"Confirmed"))</f>
        <v/>
      </c>
      <c r="K17" s="14" t="str">
        <f>IF($A17="","",IF((D17="Table 3 (8)"),8,IF((D17="Communal (12)"),12,6)))</f>
        <v/>
      </c>
      <c r="L17" s="14" t="str">
        <f>IF($A17="","",MAX(0,(J17-K17)))</f>
        <v/>
      </c>
    </row>
    <row r="18" spans="1:12" x14ac:dyDescent="0.25">
      <c r="A18" s="11"/>
      <c r="C18" s="12"/>
      <c r="H18" s="13"/>
      <c r="J18" s="14" t="str">
        <f>IF($A18="","",SUMIFS('Guests'!$C$2:$C$201,'Guests'!$A$2:$A$201,A18,'Guests'!$D$2:$D$201,D18,'Guests'!$I$2:$I$201,"Confirmed"))</f>
        <v/>
      </c>
      <c r="K18" s="14" t="str">
        <f>IF($A18="","",IF((D18="Table 3 (8)"),8,IF((D18="Communal (12)"),12,6)))</f>
        <v/>
      </c>
      <c r="L18" s="14" t="str">
        <f>IF($A18="","",MAX(0,(J18-K18)))</f>
        <v/>
      </c>
    </row>
    <row r="19" spans="1:12" x14ac:dyDescent="0.25">
      <c r="A19" s="11"/>
      <c r="C19" s="12"/>
      <c r="H19" s="13"/>
      <c r="J19" s="14" t="str">
        <f>IF($A19="","",SUMIFS('Guests'!$C$2:$C$201,'Guests'!$A$2:$A$201,A19,'Guests'!$D$2:$D$201,D19,'Guests'!$I$2:$I$201,"Confirmed"))</f>
        <v/>
      </c>
      <c r="K19" s="14" t="str">
        <f>IF($A19="","",IF((D19="Table 3 (8)"),8,IF((D19="Communal (12)"),12,6)))</f>
        <v/>
      </c>
      <c r="L19" s="14" t="str">
        <f>IF($A19="","",MAX(0,(J19-K19)))</f>
        <v/>
      </c>
    </row>
    <row r="20" spans="1:12" x14ac:dyDescent="0.25">
      <c r="A20" s="11"/>
      <c r="C20" s="12"/>
      <c r="H20" s="13"/>
      <c r="J20" s="14" t="str">
        <f>IF($A20="","",SUMIFS('Guests'!$C$2:$C$201,'Guests'!$A$2:$A$201,A20,'Guests'!$D$2:$D$201,D20,'Guests'!$I$2:$I$201,"Confirmed"))</f>
        <v/>
      </c>
      <c r="K20" s="14" t="str">
        <f>IF($A20="","",IF((D20="Table 3 (8)"),8,IF((D20="Communal (12)"),12,6)))</f>
        <v/>
      </c>
      <c r="L20" s="14" t="str">
        <f>IF($A20="","",MAX(0,(J20-K20)))</f>
        <v/>
      </c>
    </row>
    <row r="21" spans="1:12" x14ac:dyDescent="0.25">
      <c r="A21" s="11"/>
      <c r="C21" s="12"/>
      <c r="H21" s="13"/>
      <c r="J21" s="14" t="str">
        <f>IF($A21="","",SUMIFS('Guests'!$C$2:$C$201,'Guests'!$A$2:$A$201,A21,'Guests'!$D$2:$D$201,D21,'Guests'!$I$2:$I$201,"Confirmed"))</f>
        <v/>
      </c>
      <c r="K21" s="14" t="str">
        <f>IF($A21="","",IF((D21="Table 3 (8)"),8,IF((D21="Communal (12)"),12,6)))</f>
        <v/>
      </c>
      <c r="L21" s="14" t="str">
        <f>IF($A21="","",MAX(0,(J21-K21)))</f>
        <v/>
      </c>
    </row>
    <row r="22" spans="1:12" x14ac:dyDescent="0.25">
      <c r="A22" s="11"/>
      <c r="C22" s="12"/>
      <c r="H22" s="13"/>
      <c r="J22" s="14" t="str">
        <f>IF($A22="","",SUMIFS('Guests'!$C$2:$C$201,'Guests'!$A$2:$A$201,A22,'Guests'!$D$2:$D$201,D22,'Guests'!$I$2:$I$201,"Confirmed"))</f>
        <v/>
      </c>
      <c r="K22" s="14" t="str">
        <f>IF($A22="","",IF((D22="Table 3 (8)"),8,IF((D22="Communal (12)"),12,6)))</f>
        <v/>
      </c>
      <c r="L22" s="14" t="str">
        <f>IF($A22="","",MAX(0,(J22-K22)))</f>
        <v/>
      </c>
    </row>
    <row r="23" spans="1:12" x14ac:dyDescent="0.25">
      <c r="A23" s="11"/>
      <c r="C23" s="12"/>
      <c r="H23" s="13"/>
      <c r="J23" s="14" t="str">
        <f>IF($A23="","",SUMIFS('Guests'!$C$2:$C$201,'Guests'!$A$2:$A$201,A23,'Guests'!$D$2:$D$201,D23,'Guests'!$I$2:$I$201,"Confirmed"))</f>
        <v/>
      </c>
      <c r="K23" s="14" t="str">
        <f>IF($A23="","",IF((D23="Table 3 (8)"),8,IF((D23="Communal (12)"),12,6)))</f>
        <v/>
      </c>
      <c r="L23" s="14" t="str">
        <f>IF($A23="","",MAX(0,(J23-K23)))</f>
        <v/>
      </c>
    </row>
    <row r="24" spans="1:12" x14ac:dyDescent="0.25">
      <c r="A24" s="11"/>
      <c r="C24" s="12"/>
      <c r="H24" s="13"/>
      <c r="J24" s="14" t="str">
        <f>IF($A24="","",SUMIFS('Guests'!$C$2:$C$201,'Guests'!$A$2:$A$201,A24,'Guests'!$D$2:$D$201,D24,'Guests'!$I$2:$I$201,"Confirmed"))</f>
        <v/>
      </c>
      <c r="K24" s="14" t="str">
        <f>IF($A24="","",IF((D24="Table 3 (8)"),8,IF((D24="Communal (12)"),12,6)))</f>
        <v/>
      </c>
      <c r="L24" s="14" t="str">
        <f>IF($A24="","",MAX(0,(J24-K24)))</f>
        <v/>
      </c>
    </row>
    <row r="25" spans="1:12" x14ac:dyDescent="0.25">
      <c r="A25" s="11"/>
      <c r="C25" s="12"/>
      <c r="H25" s="13"/>
      <c r="J25" s="14" t="str">
        <f>IF($A25="","",SUMIFS('Guests'!$C$2:$C$201,'Guests'!$A$2:$A$201,A25,'Guests'!$D$2:$D$201,D25,'Guests'!$I$2:$I$201,"Confirmed"))</f>
        <v/>
      </c>
      <c r="K25" s="14" t="str">
        <f>IF($A25="","",IF((D25="Table 3 (8)"),8,IF((D25="Communal (12)"),12,6)))</f>
        <v/>
      </c>
      <c r="L25" s="14" t="str">
        <f>IF($A25="","",MAX(0,(J25-K25)))</f>
        <v/>
      </c>
    </row>
    <row r="26" spans="1:12" x14ac:dyDescent="0.25">
      <c r="A26" s="11"/>
      <c r="C26" s="12"/>
      <c r="H26" s="13"/>
      <c r="J26" s="14" t="str">
        <f>IF($A26="","",SUMIFS('Guests'!$C$2:$C$201,'Guests'!$A$2:$A$201,A26,'Guests'!$D$2:$D$201,D26,'Guests'!$I$2:$I$201,"Confirmed"))</f>
        <v/>
      </c>
      <c r="K26" s="14" t="str">
        <f>IF($A26="","",IF((D26="Table 3 (8)"),8,IF((D26="Communal (12)"),12,6)))</f>
        <v/>
      </c>
      <c r="L26" s="14" t="str">
        <f>IF($A26="","",MAX(0,(J26-K26)))</f>
        <v/>
      </c>
    </row>
    <row r="27" spans="1:12" x14ac:dyDescent="0.25">
      <c r="A27" s="11"/>
      <c r="C27" s="12"/>
      <c r="H27" s="13"/>
      <c r="J27" s="14" t="str">
        <f>IF($A27="","",SUMIFS('Guests'!$C$2:$C$201,'Guests'!$A$2:$A$201,A27,'Guests'!$D$2:$D$201,D27,'Guests'!$I$2:$I$201,"Confirmed"))</f>
        <v/>
      </c>
      <c r="K27" s="14" t="str">
        <f>IF($A27="","",IF((D27="Table 3 (8)"),8,IF((D27="Communal (12)"),12,6)))</f>
        <v/>
      </c>
      <c r="L27" s="14" t="str">
        <f>IF($A27="","",MAX(0,(J27-K27)))</f>
        <v/>
      </c>
    </row>
    <row r="28" spans="1:12" x14ac:dyDescent="0.25">
      <c r="A28" s="11"/>
      <c r="C28" s="12"/>
      <c r="H28" s="13"/>
      <c r="J28" s="14" t="str">
        <f>IF($A28="","",SUMIFS('Guests'!$C$2:$C$201,'Guests'!$A$2:$A$201,A28,'Guests'!$D$2:$D$201,D28,'Guests'!$I$2:$I$201,"Confirmed"))</f>
        <v/>
      </c>
      <c r="K28" s="14" t="str">
        <f>IF($A28="","",IF((D28="Table 3 (8)"),8,IF((D28="Communal (12)"),12,6)))</f>
        <v/>
      </c>
      <c r="L28" s="14" t="str">
        <f>IF($A28="","",MAX(0,(J28-K28)))</f>
        <v/>
      </c>
    </row>
    <row r="29" spans="1:12" x14ac:dyDescent="0.25">
      <c r="A29" s="11"/>
      <c r="C29" s="12"/>
      <c r="H29" s="13"/>
      <c r="J29" s="14" t="str">
        <f>IF($A29="","",SUMIFS('Guests'!$C$2:$C$201,'Guests'!$A$2:$A$201,A29,'Guests'!$D$2:$D$201,D29,'Guests'!$I$2:$I$201,"Confirmed"))</f>
        <v/>
      </c>
      <c r="K29" s="14" t="str">
        <f>IF($A29="","",IF((D29="Table 3 (8)"),8,IF((D29="Communal (12)"),12,6)))</f>
        <v/>
      </c>
      <c r="L29" s="14" t="str">
        <f>IF($A29="","",MAX(0,(J29-K29)))</f>
        <v/>
      </c>
    </row>
    <row r="30" spans="1:12" x14ac:dyDescent="0.25">
      <c r="A30" s="11"/>
      <c r="C30" s="12"/>
      <c r="H30" s="13"/>
      <c r="J30" s="14" t="str">
        <f>IF($A30="","",SUMIFS('Guests'!$C$2:$C$201,'Guests'!$A$2:$A$201,A30,'Guests'!$D$2:$D$201,D30,'Guests'!$I$2:$I$201,"Confirmed"))</f>
        <v/>
      </c>
      <c r="K30" s="14" t="str">
        <f>IF($A30="","",IF((D30="Table 3 (8)"),8,IF((D30="Communal (12)"),12,6)))</f>
        <v/>
      </c>
      <c r="L30" s="14" t="str">
        <f>IF($A30="","",MAX(0,(J30-K30)))</f>
        <v/>
      </c>
    </row>
    <row r="31" spans="1:12" x14ac:dyDescent="0.25">
      <c r="A31" s="11"/>
      <c r="C31" s="12"/>
      <c r="H31" s="13"/>
      <c r="J31" s="14" t="str">
        <f>IF($A31="","",SUMIFS('Guests'!$C$2:$C$201,'Guests'!$A$2:$A$201,A31,'Guests'!$D$2:$D$201,D31,'Guests'!$I$2:$I$201,"Confirmed"))</f>
        <v/>
      </c>
      <c r="K31" s="14" t="str">
        <f>IF($A31="","",IF((D31="Table 3 (8)"),8,IF((D31="Communal (12)"),12,6)))</f>
        <v/>
      </c>
      <c r="L31" s="14" t="str">
        <f>IF($A31="","",MAX(0,(J31-K31)))</f>
        <v/>
      </c>
    </row>
    <row r="32" spans="1:12" x14ac:dyDescent="0.25">
      <c r="A32" s="11"/>
      <c r="C32" s="12"/>
      <c r="H32" s="13"/>
      <c r="J32" s="14" t="str">
        <f>IF($A32="","",SUMIFS('Guests'!$C$2:$C$201,'Guests'!$A$2:$A$201,A32,'Guests'!$D$2:$D$201,D32,'Guests'!$I$2:$I$201,"Confirmed"))</f>
        <v/>
      </c>
      <c r="K32" s="14" t="str">
        <f>IF($A32="","",IF((D32="Table 3 (8)"),8,IF((D32="Communal (12)"),12,6)))</f>
        <v/>
      </c>
      <c r="L32" s="14" t="str">
        <f>IF($A32="","",MAX(0,(J32-K32)))</f>
        <v/>
      </c>
    </row>
    <row r="33" spans="1:12" x14ac:dyDescent="0.25">
      <c r="A33" s="11"/>
      <c r="C33" s="12"/>
      <c r="H33" s="13"/>
      <c r="J33" s="14" t="str">
        <f>IF($A33="","",SUMIFS('Guests'!$C$2:$C$201,'Guests'!$A$2:$A$201,A33,'Guests'!$D$2:$D$201,D33,'Guests'!$I$2:$I$201,"Confirmed"))</f>
        <v/>
      </c>
      <c r="K33" s="14" t="str">
        <f>IF($A33="","",IF((D33="Table 3 (8)"),8,IF((D33="Communal (12)"),12,6)))</f>
        <v/>
      </c>
      <c r="L33" s="14" t="str">
        <f>IF($A33="","",MAX(0,(J33-K33)))</f>
        <v/>
      </c>
    </row>
    <row r="34" spans="1:12" x14ac:dyDescent="0.25">
      <c r="A34" s="11"/>
      <c r="C34" s="12"/>
      <c r="H34" s="13"/>
      <c r="J34" s="14" t="str">
        <f>IF($A34="","",SUMIFS('Guests'!$C$2:$C$201,'Guests'!$A$2:$A$201,A34,'Guests'!$D$2:$D$201,D34,'Guests'!$I$2:$I$201,"Confirmed"))</f>
        <v/>
      </c>
      <c r="K34" s="14" t="str">
        <f>IF($A34="","",IF((D34="Table 3 (8)"),8,IF((D34="Communal (12)"),12,6)))</f>
        <v/>
      </c>
      <c r="L34" s="14" t="str">
        <f>IF($A34="","",MAX(0,(J34-K34)))</f>
        <v/>
      </c>
    </row>
    <row r="35" spans="1:12" x14ac:dyDescent="0.25">
      <c r="A35" s="11"/>
      <c r="C35" s="12"/>
      <c r="H35" s="13"/>
      <c r="J35" s="14" t="str">
        <f>IF($A35="","",SUMIFS('Guests'!$C$2:$C$201,'Guests'!$A$2:$A$201,A35,'Guests'!$D$2:$D$201,D35,'Guests'!$I$2:$I$201,"Confirmed"))</f>
        <v/>
      </c>
      <c r="K35" s="14" t="str">
        <f>IF($A35="","",IF((D35="Table 3 (8)"),8,IF((D35="Communal (12)"),12,6)))</f>
        <v/>
      </c>
      <c r="L35" s="14" t="str">
        <f>IF($A35="","",MAX(0,(J35-K35)))</f>
        <v/>
      </c>
    </row>
    <row r="36" spans="1:12" x14ac:dyDescent="0.25">
      <c r="A36" s="11"/>
      <c r="C36" s="12"/>
      <c r="H36" s="13"/>
      <c r="J36" s="14" t="str">
        <f>IF($A36="","",SUMIFS('Guests'!$C$2:$C$201,'Guests'!$A$2:$A$201,A36,'Guests'!$D$2:$D$201,D36,'Guests'!$I$2:$I$201,"Confirmed"))</f>
        <v/>
      </c>
      <c r="K36" s="14" t="str">
        <f>IF($A36="","",IF((D36="Table 3 (8)"),8,IF((D36="Communal (12)"),12,6)))</f>
        <v/>
      </c>
      <c r="L36" s="14" t="str">
        <f>IF($A36="","",MAX(0,(J36-K36)))</f>
        <v/>
      </c>
    </row>
    <row r="37" spans="1:12" x14ac:dyDescent="0.25">
      <c r="A37" s="11"/>
      <c r="C37" s="12"/>
      <c r="H37" s="13"/>
      <c r="J37" s="14" t="str">
        <f>IF($A37="","",SUMIFS('Guests'!$C$2:$C$201,'Guests'!$A$2:$A$201,A37,'Guests'!$D$2:$D$201,D37,'Guests'!$I$2:$I$201,"Confirmed"))</f>
        <v/>
      </c>
      <c r="K37" s="14" t="str">
        <f>IF($A37="","",IF((D37="Table 3 (8)"),8,IF((D37="Communal (12)"),12,6)))</f>
        <v/>
      </c>
      <c r="L37" s="14" t="str">
        <f>IF($A37="","",MAX(0,(J37-K37)))</f>
        <v/>
      </c>
    </row>
    <row r="38" spans="1:12" x14ac:dyDescent="0.25">
      <c r="A38" s="11"/>
      <c r="C38" s="12"/>
      <c r="H38" s="13"/>
      <c r="J38" s="14" t="str">
        <f>IF($A38="","",SUMIFS('Guests'!$C$2:$C$201,'Guests'!$A$2:$A$201,A38,'Guests'!$D$2:$D$201,D38,'Guests'!$I$2:$I$201,"Confirmed"))</f>
        <v/>
      </c>
      <c r="K38" s="14" t="str">
        <f>IF($A38="","",IF((D38="Table 3 (8)"),8,IF((D38="Communal (12)"),12,6)))</f>
        <v/>
      </c>
      <c r="L38" s="14" t="str">
        <f>IF($A38="","",MAX(0,(J38-K38)))</f>
        <v/>
      </c>
    </row>
    <row r="39" spans="1:12" x14ac:dyDescent="0.25">
      <c r="A39" s="11"/>
      <c r="C39" s="12"/>
      <c r="H39" s="13"/>
      <c r="J39" s="14" t="str">
        <f>IF($A39="","",SUMIFS('Guests'!$C$2:$C$201,'Guests'!$A$2:$A$201,A39,'Guests'!$D$2:$D$201,D39,'Guests'!$I$2:$I$201,"Confirmed"))</f>
        <v/>
      </c>
      <c r="K39" s="14" t="str">
        <f>IF($A39="","",IF((D39="Table 3 (8)"),8,IF((D39="Communal (12)"),12,6)))</f>
        <v/>
      </c>
      <c r="L39" s="14" t="str">
        <f>IF($A39="","",MAX(0,(J39-K39)))</f>
        <v/>
      </c>
    </row>
    <row r="40" spans="1:12" x14ac:dyDescent="0.25">
      <c r="A40" s="11"/>
      <c r="C40" s="12"/>
      <c r="H40" s="13"/>
      <c r="J40" s="14" t="str">
        <f>IF($A40="","",SUMIFS('Guests'!$C$2:$C$201,'Guests'!$A$2:$A$201,A40,'Guests'!$D$2:$D$201,D40,'Guests'!$I$2:$I$201,"Confirmed"))</f>
        <v/>
      </c>
      <c r="K40" s="14" t="str">
        <f>IF($A40="","",IF((D40="Table 3 (8)"),8,IF((D40="Communal (12)"),12,6)))</f>
        <v/>
      </c>
      <c r="L40" s="14" t="str">
        <f>IF($A40="","",MAX(0,(J40-K40)))</f>
        <v/>
      </c>
    </row>
    <row r="41" spans="1:12" x14ac:dyDescent="0.25">
      <c r="A41" s="11"/>
      <c r="C41" s="12"/>
      <c r="H41" s="13"/>
      <c r="J41" s="14" t="str">
        <f>IF($A41="","",SUMIFS('Guests'!$C$2:$C$201,'Guests'!$A$2:$A$201,A41,'Guests'!$D$2:$D$201,D41,'Guests'!$I$2:$I$201,"Confirmed"))</f>
        <v/>
      </c>
      <c r="K41" s="14" t="str">
        <f>IF($A41="","",IF((D41="Table 3 (8)"),8,IF((D41="Communal (12)"),12,6)))</f>
        <v/>
      </c>
      <c r="L41" s="14" t="str">
        <f>IF($A41="","",MAX(0,(J41-K41)))</f>
        <v/>
      </c>
    </row>
    <row r="42" spans="1:12" x14ac:dyDescent="0.25">
      <c r="A42" s="11"/>
      <c r="C42" s="12"/>
      <c r="H42" s="13"/>
      <c r="J42" s="14" t="str">
        <f>IF($A42="","",SUMIFS('Guests'!$C$2:$C$201,'Guests'!$A$2:$A$201,A42,'Guests'!$D$2:$D$201,D42,'Guests'!$I$2:$I$201,"Confirmed"))</f>
        <v/>
      </c>
      <c r="K42" s="14" t="str">
        <f>IF($A42="","",IF((D42="Table 3 (8)"),8,IF((D42="Communal (12)"),12,6)))</f>
        <v/>
      </c>
      <c r="L42" s="14" t="str">
        <f>IF($A42="","",MAX(0,(J42-K42)))</f>
        <v/>
      </c>
    </row>
    <row r="43" spans="1:12" x14ac:dyDescent="0.25">
      <c r="A43" s="11"/>
      <c r="C43" s="12"/>
      <c r="H43" s="13"/>
      <c r="J43" s="14" t="str">
        <f>IF($A43="","",SUMIFS('Guests'!$C$2:$C$201,'Guests'!$A$2:$A$201,A43,'Guests'!$D$2:$D$201,D43,'Guests'!$I$2:$I$201,"Confirmed"))</f>
        <v/>
      </c>
      <c r="K43" s="14" t="str">
        <f>IF($A43="","",IF((D43="Table 3 (8)"),8,IF((D43="Communal (12)"),12,6)))</f>
        <v/>
      </c>
      <c r="L43" s="14" t="str">
        <f>IF($A43="","",MAX(0,(J43-K43)))</f>
        <v/>
      </c>
    </row>
    <row r="44" spans="1:12" x14ac:dyDescent="0.25">
      <c r="A44" s="11"/>
      <c r="C44" s="12"/>
      <c r="H44" s="13"/>
      <c r="J44" s="14" t="str">
        <f>IF($A44="","",SUMIFS('Guests'!$C$2:$C$201,'Guests'!$A$2:$A$201,A44,'Guests'!$D$2:$D$201,D44,'Guests'!$I$2:$I$201,"Confirmed"))</f>
        <v/>
      </c>
      <c r="K44" s="14" t="str">
        <f>IF($A44="","",IF((D44="Table 3 (8)"),8,IF((D44="Communal (12)"),12,6)))</f>
        <v/>
      </c>
      <c r="L44" s="14" t="str">
        <f>IF($A44="","",MAX(0,(J44-K44)))</f>
        <v/>
      </c>
    </row>
    <row r="45" spans="1:12" x14ac:dyDescent="0.25">
      <c r="A45" s="11"/>
      <c r="C45" s="12"/>
      <c r="H45" s="13"/>
      <c r="J45" s="14" t="str">
        <f>IF($A45="","",SUMIFS('Guests'!$C$2:$C$201,'Guests'!$A$2:$A$201,A45,'Guests'!$D$2:$D$201,D45,'Guests'!$I$2:$I$201,"Confirmed"))</f>
        <v/>
      </c>
      <c r="K45" s="14" t="str">
        <f>IF($A45="","",IF((D45="Table 3 (8)"),8,IF((D45="Communal (12)"),12,6)))</f>
        <v/>
      </c>
      <c r="L45" s="14" t="str">
        <f>IF($A45="","",MAX(0,(J45-K45)))</f>
        <v/>
      </c>
    </row>
    <row r="46" spans="1:12" x14ac:dyDescent="0.25">
      <c r="A46" s="11"/>
      <c r="C46" s="12"/>
      <c r="H46" s="13"/>
      <c r="J46" s="14" t="str">
        <f>IF($A46="","",SUMIFS('Guests'!$C$2:$C$201,'Guests'!$A$2:$A$201,A46,'Guests'!$D$2:$D$201,D46,'Guests'!$I$2:$I$201,"Confirmed"))</f>
        <v/>
      </c>
      <c r="K46" s="14" t="str">
        <f>IF($A46="","",IF((D46="Table 3 (8)"),8,IF((D46="Communal (12)"),12,6)))</f>
        <v/>
      </c>
      <c r="L46" s="14" t="str">
        <f>IF($A46="","",MAX(0,(J46-K46)))</f>
        <v/>
      </c>
    </row>
    <row r="47" spans="1:12" x14ac:dyDescent="0.25">
      <c r="A47" s="11"/>
      <c r="C47" s="12"/>
      <c r="H47" s="13"/>
      <c r="J47" s="14" t="str">
        <f>IF($A47="","",SUMIFS('Guests'!$C$2:$C$201,'Guests'!$A$2:$A$201,A47,'Guests'!$D$2:$D$201,D47,'Guests'!$I$2:$I$201,"Confirmed"))</f>
        <v/>
      </c>
      <c r="K47" s="14" t="str">
        <f>IF($A47="","",IF((D47="Table 3 (8)"),8,IF((D47="Communal (12)"),12,6)))</f>
        <v/>
      </c>
      <c r="L47" s="14" t="str">
        <f>IF($A47="","",MAX(0,(J47-K47)))</f>
        <v/>
      </c>
    </row>
    <row r="48" spans="1:12" x14ac:dyDescent="0.25">
      <c r="A48" s="11"/>
      <c r="C48" s="12"/>
      <c r="H48" s="13"/>
      <c r="J48" s="14" t="str">
        <f>IF($A48="","",SUMIFS('Guests'!$C$2:$C$201,'Guests'!$A$2:$A$201,A48,'Guests'!$D$2:$D$201,D48,'Guests'!$I$2:$I$201,"Confirmed"))</f>
        <v/>
      </c>
      <c r="K48" s="14" t="str">
        <f>IF($A48="","",IF((D48="Table 3 (8)"),8,IF((D48="Communal (12)"),12,6)))</f>
        <v/>
      </c>
      <c r="L48" s="14" t="str">
        <f>IF($A48="","",MAX(0,(J48-K48)))</f>
        <v/>
      </c>
    </row>
    <row r="49" spans="1:12" x14ac:dyDescent="0.25">
      <c r="A49" s="11"/>
      <c r="C49" s="12"/>
      <c r="H49" s="13"/>
      <c r="J49" s="14" t="str">
        <f>IF($A49="","",SUMIFS('Guests'!$C$2:$C$201,'Guests'!$A$2:$A$201,A49,'Guests'!$D$2:$D$201,D49,'Guests'!$I$2:$I$201,"Confirmed"))</f>
        <v/>
      </c>
      <c r="K49" s="14" t="str">
        <f>IF($A49="","",IF((D49="Table 3 (8)"),8,IF((D49="Communal (12)"),12,6)))</f>
        <v/>
      </c>
      <c r="L49" s="14" t="str">
        <f>IF($A49="","",MAX(0,(J49-K49)))</f>
        <v/>
      </c>
    </row>
    <row r="50" spans="1:12" x14ac:dyDescent="0.25">
      <c r="A50" s="11"/>
      <c r="C50" s="12"/>
      <c r="H50" s="13"/>
      <c r="J50" s="14" t="str">
        <f>IF($A50="","",SUMIFS('Guests'!$C$2:$C$201,'Guests'!$A$2:$A$201,A50,'Guests'!$D$2:$D$201,D50,'Guests'!$I$2:$I$201,"Confirmed"))</f>
        <v/>
      </c>
      <c r="K50" s="14" t="str">
        <f>IF($A50="","",IF((D50="Table 3 (8)"),8,IF((D50="Communal (12)"),12,6)))</f>
        <v/>
      </c>
      <c r="L50" s="14" t="str">
        <f>IF($A50="","",MAX(0,(J50-K50)))</f>
        <v/>
      </c>
    </row>
    <row r="51" spans="1:12" x14ac:dyDescent="0.25">
      <c r="A51" s="11"/>
      <c r="C51" s="12"/>
      <c r="H51" s="13"/>
      <c r="J51" s="14" t="str">
        <f>IF($A51="","",SUMIFS('Guests'!$C$2:$C$201,'Guests'!$A$2:$A$201,A51,'Guests'!$D$2:$D$201,D51,'Guests'!$I$2:$I$201,"Confirmed"))</f>
        <v/>
      </c>
      <c r="K51" s="14" t="str">
        <f>IF($A51="","",IF((D51="Table 3 (8)"),8,IF((D51="Communal (12)"),12,6)))</f>
        <v/>
      </c>
      <c r="L51" s="14" t="str">
        <f>IF($A51="","",MAX(0,(J51-K51)))</f>
        <v/>
      </c>
    </row>
    <row r="52" spans="1:12" x14ac:dyDescent="0.25">
      <c r="A52" s="11"/>
      <c r="C52" s="12"/>
      <c r="H52" s="13"/>
      <c r="J52" s="14" t="str">
        <f>IF($A52="","",SUMIFS('Guests'!$C$2:$C$201,'Guests'!$A$2:$A$201,A52,'Guests'!$D$2:$D$201,D52,'Guests'!$I$2:$I$201,"Confirmed"))</f>
        <v/>
      </c>
      <c r="K52" s="14" t="str">
        <f>IF($A52="","",IF((D52="Table 3 (8)"),8,IF((D52="Communal (12)"),12,6)))</f>
        <v/>
      </c>
      <c r="L52" s="14" t="str">
        <f>IF($A52="","",MAX(0,(J52-K52)))</f>
        <v/>
      </c>
    </row>
    <row r="53" spans="1:12" x14ac:dyDescent="0.25">
      <c r="A53" s="11"/>
      <c r="C53" s="12"/>
      <c r="H53" s="13"/>
      <c r="J53" s="14" t="str">
        <f>IF($A53="","",SUMIFS('Guests'!$C$2:$C$201,'Guests'!$A$2:$A$201,A53,'Guests'!$D$2:$D$201,D53,'Guests'!$I$2:$I$201,"Confirmed"))</f>
        <v/>
      </c>
      <c r="K53" s="14" t="str">
        <f>IF($A53="","",IF((D53="Table 3 (8)"),8,IF((D53="Communal (12)"),12,6)))</f>
        <v/>
      </c>
      <c r="L53" s="14" t="str">
        <f>IF($A53="","",MAX(0,(J53-K53)))</f>
        <v/>
      </c>
    </row>
    <row r="54" spans="1:12" x14ac:dyDescent="0.25">
      <c r="A54" s="11"/>
      <c r="C54" s="12"/>
      <c r="H54" s="13"/>
      <c r="J54" s="14" t="str">
        <f>IF($A54="","",SUMIFS('Guests'!$C$2:$C$201,'Guests'!$A$2:$A$201,A54,'Guests'!$D$2:$D$201,D54,'Guests'!$I$2:$I$201,"Confirmed"))</f>
        <v/>
      </c>
      <c r="K54" s="14" t="str">
        <f>IF($A54="","",IF((D54="Table 3 (8)"),8,IF((D54="Communal (12)"),12,6)))</f>
        <v/>
      </c>
      <c r="L54" s="14" t="str">
        <f>IF($A54="","",MAX(0,(J54-K54)))</f>
        <v/>
      </c>
    </row>
    <row r="55" spans="1:12" x14ac:dyDescent="0.25">
      <c r="A55" s="11"/>
      <c r="C55" s="12"/>
      <c r="H55" s="13"/>
      <c r="J55" s="14" t="str">
        <f>IF($A55="","",SUMIFS('Guests'!$C$2:$C$201,'Guests'!$A$2:$A$201,A55,'Guests'!$D$2:$D$201,D55,'Guests'!$I$2:$I$201,"Confirmed"))</f>
        <v/>
      </c>
      <c r="K55" s="14" t="str">
        <f>IF($A55="","",IF((D55="Table 3 (8)"),8,IF((D55="Communal (12)"),12,6)))</f>
        <v/>
      </c>
      <c r="L55" s="14" t="str">
        <f>IF($A55="","",MAX(0,(J55-K55)))</f>
        <v/>
      </c>
    </row>
    <row r="56" spans="1:12" x14ac:dyDescent="0.25">
      <c r="A56" s="11"/>
      <c r="C56" s="12"/>
      <c r="H56" s="13"/>
      <c r="J56" s="14" t="str">
        <f>IF($A56="","",SUMIFS('Guests'!$C$2:$C$201,'Guests'!$A$2:$A$201,A56,'Guests'!$D$2:$D$201,D56,'Guests'!$I$2:$I$201,"Confirmed"))</f>
        <v/>
      </c>
      <c r="K56" s="14" t="str">
        <f>IF($A56="","",IF((D56="Table 3 (8)"),8,IF((D56="Communal (12)"),12,6)))</f>
        <v/>
      </c>
      <c r="L56" s="14" t="str">
        <f>IF($A56="","",MAX(0,(J56-K56)))</f>
        <v/>
      </c>
    </row>
    <row r="57" spans="1:12" x14ac:dyDescent="0.25">
      <c r="A57" s="11"/>
      <c r="C57" s="12"/>
      <c r="H57" s="13"/>
      <c r="J57" s="14" t="str">
        <f>IF($A57="","",SUMIFS('Guests'!$C$2:$C$201,'Guests'!$A$2:$A$201,A57,'Guests'!$D$2:$D$201,D57,'Guests'!$I$2:$I$201,"Confirmed"))</f>
        <v/>
      </c>
      <c r="K57" s="14" t="str">
        <f>IF($A57="","",IF((D57="Table 3 (8)"),8,IF((D57="Communal (12)"),12,6)))</f>
        <v/>
      </c>
      <c r="L57" s="14" t="str">
        <f>IF($A57="","",MAX(0,(J57-K57)))</f>
        <v/>
      </c>
    </row>
    <row r="58" spans="1:12" x14ac:dyDescent="0.25">
      <c r="A58" s="11"/>
      <c r="C58" s="12"/>
      <c r="H58" s="13"/>
      <c r="J58" s="14" t="str">
        <f>IF($A58="","",SUMIFS('Guests'!$C$2:$C$201,'Guests'!$A$2:$A$201,A58,'Guests'!$D$2:$D$201,D58,'Guests'!$I$2:$I$201,"Confirmed"))</f>
        <v/>
      </c>
      <c r="K58" s="14" t="str">
        <f>IF($A58="","",IF((D58="Table 3 (8)"),8,IF((D58="Communal (12)"),12,6)))</f>
        <v/>
      </c>
      <c r="L58" s="14" t="str">
        <f>IF($A58="","",MAX(0,(J58-K58)))</f>
        <v/>
      </c>
    </row>
    <row r="59" spans="1:12" x14ac:dyDescent="0.25">
      <c r="A59" s="11"/>
      <c r="C59" s="12"/>
      <c r="H59" s="13"/>
      <c r="J59" s="14" t="str">
        <f>IF($A59="","",SUMIFS('Guests'!$C$2:$C$201,'Guests'!$A$2:$A$201,A59,'Guests'!$D$2:$D$201,D59,'Guests'!$I$2:$I$201,"Confirmed"))</f>
        <v/>
      </c>
      <c r="K59" s="14" t="str">
        <f>IF($A59="","",IF((D59="Table 3 (8)"),8,IF((D59="Communal (12)"),12,6)))</f>
        <v/>
      </c>
      <c r="L59" s="14" t="str">
        <f>IF($A59="","",MAX(0,(J59-K59)))</f>
        <v/>
      </c>
    </row>
    <row r="60" spans="1:12" x14ac:dyDescent="0.25">
      <c r="A60" s="11"/>
      <c r="C60" s="12"/>
      <c r="H60" s="13"/>
      <c r="J60" s="14" t="str">
        <f>IF($A60="","",SUMIFS('Guests'!$C$2:$C$201,'Guests'!$A$2:$A$201,A60,'Guests'!$D$2:$D$201,D60,'Guests'!$I$2:$I$201,"Confirmed"))</f>
        <v/>
      </c>
      <c r="K60" s="14" t="str">
        <f>IF($A60="","",IF((D60="Table 3 (8)"),8,IF((D60="Communal (12)"),12,6)))</f>
        <v/>
      </c>
      <c r="L60" s="14" t="str">
        <f>IF($A60="","",MAX(0,(J60-K60)))</f>
        <v/>
      </c>
    </row>
    <row r="61" spans="1:12" x14ac:dyDescent="0.25">
      <c r="A61" s="11"/>
      <c r="C61" s="12"/>
      <c r="H61" s="13"/>
      <c r="J61" s="14" t="str">
        <f>IF($A61="","",SUMIFS('Guests'!$C$2:$C$201,'Guests'!$A$2:$A$201,A61,'Guests'!$D$2:$D$201,D61,'Guests'!$I$2:$I$201,"Confirmed"))</f>
        <v/>
      </c>
      <c r="K61" s="14" t="str">
        <f>IF($A61="","",IF((D61="Table 3 (8)"),8,IF((D61="Communal (12)"),12,6)))</f>
        <v/>
      </c>
      <c r="L61" s="14" t="str">
        <f>IF($A61="","",MAX(0,(J61-K61)))</f>
        <v/>
      </c>
    </row>
    <row r="62" spans="1:12" x14ac:dyDescent="0.25">
      <c r="A62" s="11"/>
      <c r="C62" s="12"/>
      <c r="H62" s="13"/>
      <c r="J62" s="14" t="str">
        <f>IF($A62="","",SUMIFS('Guests'!$C$2:$C$201,'Guests'!$A$2:$A$201,A62,'Guests'!$D$2:$D$201,D62,'Guests'!$I$2:$I$201,"Confirmed"))</f>
        <v/>
      </c>
      <c r="K62" s="14" t="str">
        <f>IF($A62="","",IF((D62="Table 3 (8)"),8,IF((D62="Communal (12)"),12,6)))</f>
        <v/>
      </c>
      <c r="L62" s="14" t="str">
        <f>IF($A62="","",MAX(0,(J62-K62)))</f>
        <v/>
      </c>
    </row>
    <row r="63" spans="1:12" x14ac:dyDescent="0.25">
      <c r="A63" s="11"/>
      <c r="C63" s="12"/>
      <c r="H63" s="13"/>
      <c r="J63" s="14" t="str">
        <f>IF($A63="","",SUMIFS('Guests'!$C$2:$C$201,'Guests'!$A$2:$A$201,A63,'Guests'!$D$2:$D$201,D63,'Guests'!$I$2:$I$201,"Confirmed"))</f>
        <v/>
      </c>
      <c r="K63" s="14" t="str">
        <f>IF($A63="","",IF((D63="Table 3 (8)"),8,IF((D63="Communal (12)"),12,6)))</f>
        <v/>
      </c>
      <c r="L63" s="14" t="str">
        <f>IF($A63="","",MAX(0,(J63-K63)))</f>
        <v/>
      </c>
    </row>
    <row r="64" spans="1:12" x14ac:dyDescent="0.25">
      <c r="A64" s="11"/>
      <c r="C64" s="12"/>
      <c r="H64" s="13"/>
      <c r="J64" s="14" t="str">
        <f>IF($A64="","",SUMIFS('Guests'!$C$2:$C$201,'Guests'!$A$2:$A$201,A64,'Guests'!$D$2:$D$201,D64,'Guests'!$I$2:$I$201,"Confirmed"))</f>
        <v/>
      </c>
      <c r="K64" s="14" t="str">
        <f>IF($A64="","",IF((D64="Table 3 (8)"),8,IF((D64="Communal (12)"),12,6)))</f>
        <v/>
      </c>
      <c r="L64" s="14" t="str">
        <f>IF($A64="","",MAX(0,(J64-K64)))</f>
        <v/>
      </c>
    </row>
    <row r="65" spans="1:12" x14ac:dyDescent="0.25">
      <c r="A65" s="11"/>
      <c r="C65" s="12"/>
      <c r="H65" s="13"/>
      <c r="J65" s="14" t="str">
        <f>IF($A65="","",SUMIFS('Guests'!$C$2:$C$201,'Guests'!$A$2:$A$201,A65,'Guests'!$D$2:$D$201,D65,'Guests'!$I$2:$I$201,"Confirmed"))</f>
        <v/>
      </c>
      <c r="K65" s="14" t="str">
        <f>IF($A65="","",IF((D65="Table 3 (8)"),8,IF((D65="Communal (12)"),12,6)))</f>
        <v/>
      </c>
      <c r="L65" s="14" t="str">
        <f>IF($A65="","",MAX(0,(J65-K65)))</f>
        <v/>
      </c>
    </row>
    <row r="66" spans="1:12" x14ac:dyDescent="0.25">
      <c r="A66" s="11"/>
      <c r="C66" s="12"/>
      <c r="H66" s="13"/>
      <c r="J66" s="14" t="str">
        <f>IF($A66="","",SUMIFS('Guests'!$C$2:$C$201,'Guests'!$A$2:$A$201,A66,'Guests'!$D$2:$D$201,D66,'Guests'!$I$2:$I$201,"Confirmed"))</f>
        <v/>
      </c>
      <c r="K66" s="14" t="str">
        <f>IF($A66="","",IF((D66="Table 3 (8)"),8,IF((D66="Communal (12)"),12,6)))</f>
        <v/>
      </c>
      <c r="L66" s="14" t="str">
        <f>IF($A66="","",MAX(0,(J66-K66)))</f>
        <v/>
      </c>
    </row>
    <row r="67" spans="1:12" x14ac:dyDescent="0.25">
      <c r="A67" s="11"/>
      <c r="C67" s="12"/>
      <c r="H67" s="13"/>
      <c r="J67" s="14" t="str">
        <f>IF($A67="","",SUMIFS('Guests'!$C$2:$C$201,'Guests'!$A$2:$A$201,A67,'Guests'!$D$2:$D$201,D67,'Guests'!$I$2:$I$201,"Confirmed"))</f>
        <v/>
      </c>
      <c r="K67" s="14" t="str">
        <f>IF($A67="","",IF((D67="Table 3 (8)"),8,IF((D67="Communal (12)"),12,6)))</f>
        <v/>
      </c>
      <c r="L67" s="14" t="str">
        <f>IF($A67="","",MAX(0,(J67-K67)))</f>
        <v/>
      </c>
    </row>
    <row r="68" spans="1:12" x14ac:dyDescent="0.25">
      <c r="A68" s="11"/>
      <c r="C68" s="12"/>
      <c r="H68" s="13"/>
      <c r="J68" s="14" t="str">
        <f>IF($A68="","",SUMIFS('Guests'!$C$2:$C$201,'Guests'!$A$2:$A$201,A68,'Guests'!$D$2:$D$201,D68,'Guests'!$I$2:$I$201,"Confirmed"))</f>
        <v/>
      </c>
      <c r="K68" s="14" t="str">
        <f>IF($A68="","",IF((D68="Table 3 (8)"),8,IF((D68="Communal (12)"),12,6)))</f>
        <v/>
      </c>
      <c r="L68" s="14" t="str">
        <f>IF($A68="","",MAX(0,(J68-K68)))</f>
        <v/>
      </c>
    </row>
    <row r="69" spans="1:12" x14ac:dyDescent="0.25">
      <c r="A69" s="11"/>
      <c r="C69" s="12"/>
      <c r="H69" s="13"/>
      <c r="J69" s="14" t="str">
        <f>IF($A69="","",SUMIFS('Guests'!$C$2:$C$201,'Guests'!$A$2:$A$201,A69,'Guests'!$D$2:$D$201,D69,'Guests'!$I$2:$I$201,"Confirmed"))</f>
        <v/>
      </c>
      <c r="K69" s="14" t="str">
        <f>IF($A69="","",IF((D69="Table 3 (8)"),8,IF((D69="Communal (12)"),12,6)))</f>
        <v/>
      </c>
      <c r="L69" s="14" t="str">
        <f>IF($A69="","",MAX(0,(J69-K69)))</f>
        <v/>
      </c>
    </row>
    <row r="70" spans="1:12" x14ac:dyDescent="0.25">
      <c r="A70" s="11"/>
      <c r="C70" s="12"/>
      <c r="H70" s="13"/>
      <c r="J70" s="14" t="str">
        <f>IF($A70="","",SUMIFS('Guests'!$C$2:$C$201,'Guests'!$A$2:$A$201,A70,'Guests'!$D$2:$D$201,D70,'Guests'!$I$2:$I$201,"Confirmed"))</f>
        <v/>
      </c>
      <c r="K70" s="14" t="str">
        <f>IF($A70="","",IF((D70="Table 3 (8)"),8,IF((D70="Communal (12)"),12,6)))</f>
        <v/>
      </c>
      <c r="L70" s="14" t="str">
        <f>IF($A70="","",MAX(0,(J70-K70)))</f>
        <v/>
      </c>
    </row>
    <row r="71" spans="1:12" x14ac:dyDescent="0.25">
      <c r="A71" s="11"/>
      <c r="C71" s="12"/>
      <c r="H71" s="13"/>
      <c r="J71" s="14" t="str">
        <f>IF($A71="","",SUMIFS('Guests'!$C$2:$C$201,'Guests'!$A$2:$A$201,A71,'Guests'!$D$2:$D$201,D71,'Guests'!$I$2:$I$201,"Confirmed"))</f>
        <v/>
      </c>
      <c r="K71" s="14" t="str">
        <f>IF($A71="","",IF((D71="Table 3 (8)"),8,IF((D71="Communal (12)"),12,6)))</f>
        <v/>
      </c>
      <c r="L71" s="14" t="str">
        <f>IF($A71="","",MAX(0,(J71-K71)))</f>
        <v/>
      </c>
    </row>
    <row r="72" spans="1:12" x14ac:dyDescent="0.25">
      <c r="A72" s="11"/>
      <c r="C72" s="12"/>
      <c r="H72" s="13"/>
      <c r="J72" s="14" t="str">
        <f>IF($A72="","",SUMIFS('Guests'!$C$2:$C$201,'Guests'!$A$2:$A$201,A72,'Guests'!$D$2:$D$201,D72,'Guests'!$I$2:$I$201,"Confirmed"))</f>
        <v/>
      </c>
      <c r="K72" s="14" t="str">
        <f>IF($A72="","",IF((D72="Table 3 (8)"),8,IF((D72="Communal (12)"),12,6)))</f>
        <v/>
      </c>
      <c r="L72" s="14" t="str">
        <f>IF($A72="","",MAX(0,(J72-K72)))</f>
        <v/>
      </c>
    </row>
    <row r="73" spans="1:12" x14ac:dyDescent="0.25">
      <c r="A73" s="11"/>
      <c r="C73" s="12"/>
      <c r="H73" s="13"/>
      <c r="J73" s="14" t="str">
        <f>IF($A73="","",SUMIFS('Guests'!$C$2:$C$201,'Guests'!$A$2:$A$201,A73,'Guests'!$D$2:$D$201,D73,'Guests'!$I$2:$I$201,"Confirmed"))</f>
        <v/>
      </c>
      <c r="K73" s="14" t="str">
        <f>IF($A73="","",IF((D73="Table 3 (8)"),8,IF((D73="Communal (12)"),12,6)))</f>
        <v/>
      </c>
      <c r="L73" s="14" t="str">
        <f>IF($A73="","",MAX(0,(J73-K73)))</f>
        <v/>
      </c>
    </row>
    <row r="74" spans="1:12" x14ac:dyDescent="0.25">
      <c r="A74" s="11"/>
      <c r="C74" s="12"/>
      <c r="H74" s="13"/>
      <c r="J74" s="14" t="str">
        <f>IF($A74="","",SUMIFS('Guests'!$C$2:$C$201,'Guests'!$A$2:$A$201,A74,'Guests'!$D$2:$D$201,D74,'Guests'!$I$2:$I$201,"Confirmed"))</f>
        <v/>
      </c>
      <c r="K74" s="14" t="str">
        <f>IF($A74="","",IF((D74="Table 3 (8)"),8,IF((D74="Communal (12)"),12,6)))</f>
        <v/>
      </c>
      <c r="L74" s="14" t="str">
        <f>IF($A74="","",MAX(0,(J74-K74)))</f>
        <v/>
      </c>
    </row>
    <row r="75" spans="1:12" x14ac:dyDescent="0.25">
      <c r="A75" s="11"/>
      <c r="C75" s="12"/>
      <c r="H75" s="13"/>
      <c r="J75" s="14" t="str">
        <f>IF($A75="","",SUMIFS('Guests'!$C$2:$C$201,'Guests'!$A$2:$A$201,A75,'Guests'!$D$2:$D$201,D75,'Guests'!$I$2:$I$201,"Confirmed"))</f>
        <v/>
      </c>
      <c r="K75" s="14" t="str">
        <f>IF($A75="","",IF((D75="Table 3 (8)"),8,IF((D75="Communal (12)"),12,6)))</f>
        <v/>
      </c>
      <c r="L75" s="14" t="str">
        <f>IF($A75="","",MAX(0,(J75-K75)))</f>
        <v/>
      </c>
    </row>
    <row r="76" spans="1:12" x14ac:dyDescent="0.25">
      <c r="A76" s="11"/>
      <c r="C76" s="12"/>
      <c r="H76" s="13"/>
      <c r="J76" s="14" t="str">
        <f>IF($A76="","",SUMIFS('Guests'!$C$2:$C$201,'Guests'!$A$2:$A$201,A76,'Guests'!$D$2:$D$201,D76,'Guests'!$I$2:$I$201,"Confirmed"))</f>
        <v/>
      </c>
      <c r="K76" s="14" t="str">
        <f>IF($A76="","",IF((D76="Table 3 (8)"),8,IF((D76="Communal (12)"),12,6)))</f>
        <v/>
      </c>
      <c r="L76" s="14" t="str">
        <f>IF($A76="","",MAX(0,(J76-K76)))</f>
        <v/>
      </c>
    </row>
    <row r="77" spans="1:12" x14ac:dyDescent="0.25">
      <c r="A77" s="11"/>
      <c r="C77" s="12"/>
      <c r="H77" s="13"/>
      <c r="J77" s="14" t="str">
        <f>IF($A77="","",SUMIFS('Guests'!$C$2:$C$201,'Guests'!$A$2:$A$201,A77,'Guests'!$D$2:$D$201,D77,'Guests'!$I$2:$I$201,"Confirmed"))</f>
        <v/>
      </c>
      <c r="K77" s="14" t="str">
        <f>IF($A77="","",IF((D77="Table 3 (8)"),8,IF((D77="Communal (12)"),12,6)))</f>
        <v/>
      </c>
      <c r="L77" s="14" t="str">
        <f>IF($A77="","",MAX(0,(J77-K77)))</f>
        <v/>
      </c>
    </row>
    <row r="78" spans="1:12" x14ac:dyDescent="0.25">
      <c r="A78" s="11"/>
      <c r="C78" s="12"/>
      <c r="H78" s="13"/>
      <c r="J78" s="14" t="str">
        <f>IF($A78="","",SUMIFS('Guests'!$C$2:$C$201,'Guests'!$A$2:$A$201,A78,'Guests'!$D$2:$D$201,D78,'Guests'!$I$2:$I$201,"Confirmed"))</f>
        <v/>
      </c>
      <c r="K78" s="14" t="str">
        <f>IF($A78="","",IF((D78="Table 3 (8)"),8,IF((D78="Communal (12)"),12,6)))</f>
        <v/>
      </c>
      <c r="L78" s="14" t="str">
        <f>IF($A78="","",MAX(0,(J78-K78)))</f>
        <v/>
      </c>
    </row>
    <row r="79" spans="1:12" x14ac:dyDescent="0.25">
      <c r="A79" s="11"/>
      <c r="C79" s="12"/>
      <c r="H79" s="13"/>
      <c r="J79" s="14" t="str">
        <f>IF($A79="","",SUMIFS('Guests'!$C$2:$C$201,'Guests'!$A$2:$A$201,A79,'Guests'!$D$2:$D$201,D79,'Guests'!$I$2:$I$201,"Confirmed"))</f>
        <v/>
      </c>
      <c r="K79" s="14" t="str">
        <f>IF($A79="","",IF((D79="Table 3 (8)"),8,IF((D79="Communal (12)"),12,6)))</f>
        <v/>
      </c>
      <c r="L79" s="14" t="str">
        <f>IF($A79="","",MAX(0,(J79-K79)))</f>
        <v/>
      </c>
    </row>
    <row r="80" spans="1:12" x14ac:dyDescent="0.25">
      <c r="A80" s="11"/>
      <c r="C80" s="12"/>
      <c r="H80" s="13"/>
      <c r="J80" s="14" t="str">
        <f>IF($A80="","",SUMIFS('Guests'!$C$2:$C$201,'Guests'!$A$2:$A$201,A80,'Guests'!$D$2:$D$201,D80,'Guests'!$I$2:$I$201,"Confirmed"))</f>
        <v/>
      </c>
      <c r="K80" s="14" t="str">
        <f>IF($A80="","",IF((D80="Table 3 (8)"),8,IF((D80="Communal (12)"),12,6)))</f>
        <v/>
      </c>
      <c r="L80" s="14" t="str">
        <f>IF($A80="","",MAX(0,(J80-K80)))</f>
        <v/>
      </c>
    </row>
    <row r="81" spans="1:12" x14ac:dyDescent="0.25">
      <c r="A81" s="11"/>
      <c r="C81" s="12"/>
      <c r="H81" s="13"/>
      <c r="J81" s="14" t="str">
        <f>IF($A81="","",SUMIFS('Guests'!$C$2:$C$201,'Guests'!$A$2:$A$201,A81,'Guests'!$D$2:$D$201,D81,'Guests'!$I$2:$I$201,"Confirmed"))</f>
        <v/>
      </c>
      <c r="K81" s="14" t="str">
        <f>IF($A81="","",IF((D81="Table 3 (8)"),8,IF((D81="Communal (12)"),12,6)))</f>
        <v/>
      </c>
      <c r="L81" s="14" t="str">
        <f>IF($A81="","",MAX(0,(J81-K81)))</f>
        <v/>
      </c>
    </row>
    <row r="82" spans="1:12" x14ac:dyDescent="0.25">
      <c r="A82" s="11"/>
      <c r="C82" s="12"/>
      <c r="H82" s="13"/>
      <c r="J82" s="14" t="str">
        <f>IF($A82="","",SUMIFS('Guests'!$C$2:$C$201,'Guests'!$A$2:$A$201,A82,'Guests'!$D$2:$D$201,D82,'Guests'!$I$2:$I$201,"Confirmed"))</f>
        <v/>
      </c>
      <c r="K82" s="14" t="str">
        <f>IF($A82="","",IF((D82="Table 3 (8)"),8,IF((D82="Communal (12)"),12,6)))</f>
        <v/>
      </c>
      <c r="L82" s="14" t="str">
        <f>IF($A82="","",MAX(0,(J82-K82)))</f>
        <v/>
      </c>
    </row>
    <row r="83" spans="1:12" x14ac:dyDescent="0.25">
      <c r="A83" s="11"/>
      <c r="C83" s="12"/>
      <c r="H83" s="13"/>
      <c r="J83" s="14" t="str">
        <f>IF($A83="","",SUMIFS('Guests'!$C$2:$C$201,'Guests'!$A$2:$A$201,A83,'Guests'!$D$2:$D$201,D83,'Guests'!$I$2:$I$201,"Confirmed"))</f>
        <v/>
      </c>
      <c r="K83" s="14" t="str">
        <f>IF($A83="","",IF((D83="Table 3 (8)"),8,IF((D83="Communal (12)"),12,6)))</f>
        <v/>
      </c>
      <c r="L83" s="14" t="str">
        <f>IF($A83="","",MAX(0,(J83-K83)))</f>
        <v/>
      </c>
    </row>
    <row r="84" spans="1:12" x14ac:dyDescent="0.25">
      <c r="A84" s="11"/>
      <c r="C84" s="12"/>
      <c r="H84" s="13"/>
      <c r="J84" s="14" t="str">
        <f>IF($A84="","",SUMIFS('Guests'!$C$2:$C$201,'Guests'!$A$2:$A$201,A84,'Guests'!$D$2:$D$201,D84,'Guests'!$I$2:$I$201,"Confirmed"))</f>
        <v/>
      </c>
      <c r="K84" s="14" t="str">
        <f>IF($A84="","",IF((D84="Table 3 (8)"),8,IF((D84="Communal (12)"),12,6)))</f>
        <v/>
      </c>
      <c r="L84" s="14" t="str">
        <f>IF($A84="","",MAX(0,(J84-K84)))</f>
        <v/>
      </c>
    </row>
    <row r="85" spans="1:12" x14ac:dyDescent="0.25">
      <c r="A85" s="11"/>
      <c r="C85" s="12"/>
      <c r="H85" s="13"/>
      <c r="J85" s="14" t="str">
        <f>IF($A85="","",SUMIFS('Guests'!$C$2:$C$201,'Guests'!$A$2:$A$201,A85,'Guests'!$D$2:$D$201,D85,'Guests'!$I$2:$I$201,"Confirmed"))</f>
        <v/>
      </c>
      <c r="K85" s="14" t="str">
        <f>IF($A85="","",IF((D85="Table 3 (8)"),8,IF((D85="Communal (12)"),12,6)))</f>
        <v/>
      </c>
      <c r="L85" s="14" t="str">
        <f>IF($A85="","",MAX(0,(J85-K85)))</f>
        <v/>
      </c>
    </row>
    <row r="86" spans="1:12" x14ac:dyDescent="0.25">
      <c r="A86" s="11"/>
      <c r="C86" s="12"/>
      <c r="H86" s="13"/>
      <c r="J86" s="14" t="str">
        <f>IF($A86="","",SUMIFS('Guests'!$C$2:$C$201,'Guests'!$A$2:$A$201,A86,'Guests'!$D$2:$D$201,D86,'Guests'!$I$2:$I$201,"Confirmed"))</f>
        <v/>
      </c>
      <c r="K86" s="14" t="str">
        <f>IF($A86="","",IF((D86="Table 3 (8)"),8,IF((D86="Communal (12)"),12,6)))</f>
        <v/>
      </c>
      <c r="L86" s="14" t="str">
        <f>IF($A86="","",MAX(0,(J86-K86)))</f>
        <v/>
      </c>
    </row>
    <row r="87" spans="1:12" x14ac:dyDescent="0.25">
      <c r="A87" s="11"/>
      <c r="C87" s="12"/>
      <c r="H87" s="13"/>
      <c r="J87" s="14" t="str">
        <f>IF($A87="","",SUMIFS('Guests'!$C$2:$C$201,'Guests'!$A$2:$A$201,A87,'Guests'!$D$2:$D$201,D87,'Guests'!$I$2:$I$201,"Confirmed"))</f>
        <v/>
      </c>
      <c r="K87" s="14" t="str">
        <f>IF($A87="","",IF((D87="Table 3 (8)"),8,IF((D87="Communal (12)"),12,6)))</f>
        <v/>
      </c>
      <c r="L87" s="14" t="str">
        <f>IF($A87="","",MAX(0,(J87-K87)))</f>
        <v/>
      </c>
    </row>
    <row r="88" spans="1:12" x14ac:dyDescent="0.25">
      <c r="A88" s="11"/>
      <c r="C88" s="12"/>
      <c r="H88" s="13"/>
      <c r="J88" s="14" t="str">
        <f>IF($A88="","",SUMIFS('Guests'!$C$2:$C$201,'Guests'!$A$2:$A$201,A88,'Guests'!$D$2:$D$201,D88,'Guests'!$I$2:$I$201,"Confirmed"))</f>
        <v/>
      </c>
      <c r="K88" s="14" t="str">
        <f>IF($A88="","",IF((D88="Table 3 (8)"),8,IF((D88="Communal (12)"),12,6)))</f>
        <v/>
      </c>
      <c r="L88" s="14" t="str">
        <f>IF($A88="","",MAX(0,(J88-K88)))</f>
        <v/>
      </c>
    </row>
    <row r="89" spans="1:12" x14ac:dyDescent="0.25">
      <c r="A89" s="11"/>
      <c r="C89" s="12"/>
      <c r="H89" s="13"/>
      <c r="J89" s="14" t="str">
        <f>IF($A89="","",SUMIFS('Guests'!$C$2:$C$201,'Guests'!$A$2:$A$201,A89,'Guests'!$D$2:$D$201,D89,'Guests'!$I$2:$I$201,"Confirmed"))</f>
        <v/>
      </c>
      <c r="K89" s="14" t="str">
        <f>IF($A89="","",IF((D89="Table 3 (8)"),8,IF((D89="Communal (12)"),12,6)))</f>
        <v/>
      </c>
      <c r="L89" s="14" t="str">
        <f>IF($A89="","",MAX(0,(J89-K89)))</f>
        <v/>
      </c>
    </row>
    <row r="90" spans="1:12" x14ac:dyDescent="0.25">
      <c r="A90" s="11"/>
      <c r="C90" s="12"/>
      <c r="H90" s="13"/>
      <c r="J90" s="14" t="str">
        <f>IF($A90="","",SUMIFS('Guests'!$C$2:$C$201,'Guests'!$A$2:$A$201,A90,'Guests'!$D$2:$D$201,D90,'Guests'!$I$2:$I$201,"Confirmed"))</f>
        <v/>
      </c>
      <c r="K90" s="14" t="str">
        <f>IF($A90="","",IF((D90="Table 3 (8)"),8,IF((D90="Communal (12)"),12,6)))</f>
        <v/>
      </c>
      <c r="L90" s="14" t="str">
        <f>IF($A90="","",MAX(0,(J90-K90)))</f>
        <v/>
      </c>
    </row>
    <row r="91" spans="1:12" x14ac:dyDescent="0.25">
      <c r="A91" s="11"/>
      <c r="C91" s="12"/>
      <c r="H91" s="13"/>
      <c r="J91" s="14" t="str">
        <f>IF($A91="","",SUMIFS('Guests'!$C$2:$C$201,'Guests'!$A$2:$A$201,A91,'Guests'!$D$2:$D$201,D91,'Guests'!$I$2:$I$201,"Confirmed"))</f>
        <v/>
      </c>
      <c r="K91" s="14" t="str">
        <f>IF($A91="","",IF((D91="Table 3 (8)"),8,IF((D91="Communal (12)"),12,6)))</f>
        <v/>
      </c>
      <c r="L91" s="14" t="str">
        <f>IF($A91="","",MAX(0,(J91-K91)))</f>
        <v/>
      </c>
    </row>
    <row r="92" spans="1:12" x14ac:dyDescent="0.25">
      <c r="A92" s="11"/>
      <c r="C92" s="12"/>
      <c r="H92" s="13"/>
      <c r="J92" s="14" t="str">
        <f>IF($A92="","",SUMIFS('Guests'!$C$2:$C$201,'Guests'!$A$2:$A$201,A92,'Guests'!$D$2:$D$201,D92,'Guests'!$I$2:$I$201,"Confirmed"))</f>
        <v/>
      </c>
      <c r="K92" s="14" t="str">
        <f>IF($A92="","",IF((D92="Table 3 (8)"),8,IF((D92="Communal (12)"),12,6)))</f>
        <v/>
      </c>
      <c r="L92" s="14" t="str">
        <f>IF($A92="","",MAX(0,(J92-K92)))</f>
        <v/>
      </c>
    </row>
    <row r="93" spans="1:12" x14ac:dyDescent="0.25">
      <c r="A93" s="11"/>
      <c r="C93" s="12"/>
      <c r="H93" s="13"/>
      <c r="J93" s="14" t="str">
        <f>IF($A93="","",SUMIFS('Guests'!$C$2:$C$201,'Guests'!$A$2:$A$201,A93,'Guests'!$D$2:$D$201,D93,'Guests'!$I$2:$I$201,"Confirmed"))</f>
        <v/>
      </c>
      <c r="K93" s="14" t="str">
        <f>IF($A93="","",IF((D93="Table 3 (8)"),8,IF((D93="Communal (12)"),12,6)))</f>
        <v/>
      </c>
      <c r="L93" s="14" t="str">
        <f>IF($A93="","",MAX(0,(J93-K93)))</f>
        <v/>
      </c>
    </row>
    <row r="94" spans="1:12" x14ac:dyDescent="0.25">
      <c r="A94" s="11"/>
      <c r="C94" s="12"/>
      <c r="H94" s="13"/>
      <c r="J94" s="14" t="str">
        <f>IF($A94="","",SUMIFS('Guests'!$C$2:$C$201,'Guests'!$A$2:$A$201,A94,'Guests'!$D$2:$D$201,D94,'Guests'!$I$2:$I$201,"Confirmed"))</f>
        <v/>
      </c>
      <c r="K94" s="14" t="str">
        <f>IF($A94="","",IF((D94="Table 3 (8)"),8,IF((D94="Communal (12)"),12,6)))</f>
        <v/>
      </c>
      <c r="L94" s="14" t="str">
        <f>IF($A94="","",MAX(0,(J94-K94)))</f>
        <v/>
      </c>
    </row>
    <row r="95" spans="1:12" x14ac:dyDescent="0.25">
      <c r="A95" s="11"/>
      <c r="C95" s="12"/>
      <c r="H95" s="13"/>
      <c r="J95" s="14" t="str">
        <f>IF($A95="","",SUMIFS('Guests'!$C$2:$C$201,'Guests'!$A$2:$A$201,A95,'Guests'!$D$2:$D$201,D95,'Guests'!$I$2:$I$201,"Confirmed"))</f>
        <v/>
      </c>
      <c r="K95" s="14" t="str">
        <f>IF($A95="","",IF((D95="Table 3 (8)"),8,IF((D95="Communal (12)"),12,6)))</f>
        <v/>
      </c>
      <c r="L95" s="14" t="str">
        <f>IF($A95="","",MAX(0,(J95-K95)))</f>
        <v/>
      </c>
    </row>
    <row r="96" spans="1:12" x14ac:dyDescent="0.25">
      <c r="A96" s="11"/>
      <c r="C96" s="12"/>
      <c r="H96" s="13"/>
      <c r="J96" s="14" t="str">
        <f>IF($A96="","",SUMIFS('Guests'!$C$2:$C$201,'Guests'!$A$2:$A$201,A96,'Guests'!$D$2:$D$201,D96,'Guests'!$I$2:$I$201,"Confirmed"))</f>
        <v/>
      </c>
      <c r="K96" s="14" t="str">
        <f>IF($A96="","",IF((D96="Table 3 (8)"),8,IF((D96="Communal (12)"),12,6)))</f>
        <v/>
      </c>
      <c r="L96" s="14" t="str">
        <f>IF($A96="","",MAX(0,(J96-K96)))</f>
        <v/>
      </c>
    </row>
    <row r="97" spans="1:12" x14ac:dyDescent="0.25">
      <c r="A97" s="11"/>
      <c r="C97" s="12"/>
      <c r="H97" s="13"/>
      <c r="J97" s="14" t="str">
        <f>IF($A97="","",SUMIFS('Guests'!$C$2:$C$201,'Guests'!$A$2:$A$201,A97,'Guests'!$D$2:$D$201,D97,'Guests'!$I$2:$I$201,"Confirmed"))</f>
        <v/>
      </c>
      <c r="K97" s="14" t="str">
        <f>IF($A97="","",IF((D97="Table 3 (8)"),8,IF((D97="Communal (12)"),12,6)))</f>
        <v/>
      </c>
      <c r="L97" s="14" t="str">
        <f>IF($A97="","",MAX(0,(J97-K97)))</f>
        <v/>
      </c>
    </row>
    <row r="98" spans="1:12" x14ac:dyDescent="0.25">
      <c r="A98" s="11"/>
      <c r="C98" s="12"/>
      <c r="H98" s="13"/>
      <c r="J98" s="14" t="str">
        <f>IF($A98="","",SUMIFS('Guests'!$C$2:$C$201,'Guests'!$A$2:$A$201,A98,'Guests'!$D$2:$D$201,D98,'Guests'!$I$2:$I$201,"Confirmed"))</f>
        <v/>
      </c>
      <c r="K98" s="14" t="str">
        <f>IF($A98="","",IF((D98="Table 3 (8)"),8,IF((D98="Communal (12)"),12,6)))</f>
        <v/>
      </c>
      <c r="L98" s="14" t="str">
        <f>IF($A98="","",MAX(0,(J98-K98)))</f>
        <v/>
      </c>
    </row>
    <row r="99" spans="1:12" x14ac:dyDescent="0.25">
      <c r="A99" s="11"/>
      <c r="C99" s="12"/>
      <c r="H99" s="13"/>
      <c r="J99" s="14" t="str">
        <f>IF($A99="","",SUMIFS('Guests'!$C$2:$C$201,'Guests'!$A$2:$A$201,A99,'Guests'!$D$2:$D$201,D99,'Guests'!$I$2:$I$201,"Confirmed"))</f>
        <v/>
      </c>
      <c r="K99" s="14" t="str">
        <f>IF($A99="","",IF((D99="Table 3 (8)"),8,IF((D99="Communal (12)"),12,6)))</f>
        <v/>
      </c>
      <c r="L99" s="14" t="str">
        <f>IF($A99="","",MAX(0,(J99-K99)))</f>
        <v/>
      </c>
    </row>
    <row r="100" spans="1:12" x14ac:dyDescent="0.25">
      <c r="A100" s="11"/>
      <c r="C100" s="12"/>
      <c r="H100" s="13"/>
      <c r="J100" s="14" t="str">
        <f>IF($A100="","",SUMIFS('Guests'!$C$2:$C$201,'Guests'!$A$2:$A$201,A100,'Guests'!$D$2:$D$201,D100,'Guests'!$I$2:$I$201,"Confirmed"))</f>
        <v/>
      </c>
      <c r="K100" s="14" t="str">
        <f>IF($A100="","",IF((D100="Table 3 (8)"),8,IF((D100="Communal (12)"),12,6)))</f>
        <v/>
      </c>
      <c r="L100" s="14" t="str">
        <f>IF($A100="","",MAX(0,(J100-K100)))</f>
        <v/>
      </c>
    </row>
    <row r="101" spans="1:12" x14ac:dyDescent="0.25">
      <c r="A101" s="11"/>
      <c r="C101" s="12"/>
      <c r="H101" s="13"/>
      <c r="J101" s="14" t="str">
        <f>IF($A101="","",SUMIFS('Guests'!$C$2:$C$201,'Guests'!$A$2:$A$201,A101,'Guests'!$D$2:$D$201,D101,'Guests'!$I$2:$I$201,"Confirmed"))</f>
        <v/>
      </c>
      <c r="K101" s="14" t="str">
        <f>IF($A101="","",IF((D101="Table 3 (8)"),8,IF((D101="Communal (12)"),12,6)))</f>
        <v/>
      </c>
      <c r="L101" s="14" t="str">
        <f>IF($A101="","",MAX(0,(J101-K101)))</f>
        <v/>
      </c>
    </row>
    <row r="102" spans="1:12" x14ac:dyDescent="0.25">
      <c r="A102" s="11"/>
      <c r="C102" s="12"/>
      <c r="H102" s="13"/>
      <c r="J102" s="14" t="str">
        <f>IF($A102="","",SUMIFS('Guests'!$C$2:$C$201,'Guests'!$A$2:$A$201,A102,'Guests'!$D$2:$D$201,D102,'Guests'!$I$2:$I$201,"Confirmed"))</f>
        <v/>
      </c>
      <c r="K102" s="14" t="str">
        <f>IF($A102="","",IF((D102="Table 3 (8)"),8,IF((D102="Communal (12)"),12,6)))</f>
        <v/>
      </c>
      <c r="L102" s="14" t="str">
        <f>IF($A102="","",MAX(0,(J102-K102)))</f>
        <v/>
      </c>
    </row>
    <row r="103" spans="1:12" x14ac:dyDescent="0.25">
      <c r="A103" s="11"/>
      <c r="C103" s="12"/>
      <c r="H103" s="13"/>
      <c r="J103" s="14" t="str">
        <f>IF($A103="","",SUMIFS('Guests'!$C$2:$C$201,'Guests'!$A$2:$A$201,A103,'Guests'!$D$2:$D$201,D103,'Guests'!$I$2:$I$201,"Confirmed"))</f>
        <v/>
      </c>
      <c r="K103" s="14" t="str">
        <f>IF($A103="","",IF((D103="Table 3 (8)"),8,IF((D103="Communal (12)"),12,6)))</f>
        <v/>
      </c>
      <c r="L103" s="14" t="str">
        <f>IF($A103="","",MAX(0,(J103-K103)))</f>
        <v/>
      </c>
    </row>
    <row r="104" spans="1:12" x14ac:dyDescent="0.25">
      <c r="A104" s="11"/>
      <c r="C104" s="12"/>
      <c r="H104" s="13"/>
      <c r="J104" s="14" t="str">
        <f>IF($A104="","",SUMIFS('Guests'!$C$2:$C$201,'Guests'!$A$2:$A$201,A104,'Guests'!$D$2:$D$201,D104,'Guests'!$I$2:$I$201,"Confirmed"))</f>
        <v/>
      </c>
      <c r="K104" s="14" t="str">
        <f>IF($A104="","",IF((D104="Table 3 (8)"),8,IF((D104="Communal (12)"),12,6)))</f>
        <v/>
      </c>
      <c r="L104" s="14" t="str">
        <f>IF($A104="","",MAX(0,(J104-K104)))</f>
        <v/>
      </c>
    </row>
    <row r="105" spans="1:12" x14ac:dyDescent="0.25">
      <c r="A105" s="11"/>
      <c r="C105" s="12"/>
      <c r="H105" s="13"/>
      <c r="J105" s="14" t="str">
        <f>IF($A105="","",SUMIFS('Guests'!$C$2:$C$201,'Guests'!$A$2:$A$201,A105,'Guests'!$D$2:$D$201,D105,'Guests'!$I$2:$I$201,"Confirmed"))</f>
        <v/>
      </c>
      <c r="K105" s="14" t="str">
        <f>IF($A105="","",IF((D105="Table 3 (8)"),8,IF((D105="Communal (12)"),12,6)))</f>
        <v/>
      </c>
      <c r="L105" s="14" t="str">
        <f>IF($A105="","",MAX(0,(J105-K105)))</f>
        <v/>
      </c>
    </row>
    <row r="106" spans="1:12" x14ac:dyDescent="0.25">
      <c r="A106" s="11"/>
      <c r="C106" s="12"/>
      <c r="H106" s="13"/>
      <c r="J106" s="14" t="str">
        <f>IF($A106="","",SUMIFS('Guests'!$C$2:$C$201,'Guests'!$A$2:$A$201,A106,'Guests'!$D$2:$D$201,D106,'Guests'!$I$2:$I$201,"Confirmed"))</f>
        <v/>
      </c>
      <c r="K106" s="14" t="str">
        <f>IF($A106="","",IF((D106="Table 3 (8)"),8,IF((D106="Communal (12)"),12,6)))</f>
        <v/>
      </c>
      <c r="L106" s="14" t="str">
        <f>IF($A106="","",MAX(0,(J106-K106)))</f>
        <v/>
      </c>
    </row>
    <row r="107" spans="1:12" x14ac:dyDescent="0.25">
      <c r="A107" s="11"/>
      <c r="C107" s="12"/>
      <c r="H107" s="13"/>
      <c r="J107" s="14" t="str">
        <f>IF($A107="","",SUMIFS('Guests'!$C$2:$C$201,'Guests'!$A$2:$A$201,A107,'Guests'!$D$2:$D$201,D107,'Guests'!$I$2:$I$201,"Confirmed"))</f>
        <v/>
      </c>
      <c r="K107" s="14" t="str">
        <f>IF($A107="","",IF((D107="Table 3 (8)"),8,IF((D107="Communal (12)"),12,6)))</f>
        <v/>
      </c>
      <c r="L107" s="14" t="str">
        <f>IF($A107="","",MAX(0,(J107-K107)))</f>
        <v/>
      </c>
    </row>
    <row r="108" spans="1:12" x14ac:dyDescent="0.25">
      <c r="A108" s="11"/>
      <c r="C108" s="12"/>
      <c r="H108" s="13"/>
      <c r="J108" s="14" t="str">
        <f>IF($A108="","",SUMIFS('Guests'!$C$2:$C$201,'Guests'!$A$2:$A$201,A108,'Guests'!$D$2:$D$201,D108,'Guests'!$I$2:$I$201,"Confirmed"))</f>
        <v/>
      </c>
      <c r="K108" s="14" t="str">
        <f>IF($A108="","",IF((D108="Table 3 (8)"),8,IF((D108="Communal (12)"),12,6)))</f>
        <v/>
      </c>
      <c r="L108" s="14" t="str">
        <f>IF($A108="","",MAX(0,(J108-K108)))</f>
        <v/>
      </c>
    </row>
    <row r="109" spans="1:12" x14ac:dyDescent="0.25">
      <c r="A109" s="11"/>
      <c r="C109" s="12"/>
      <c r="H109" s="13"/>
      <c r="J109" s="14" t="str">
        <f>IF($A109="","",SUMIFS('Guests'!$C$2:$C$201,'Guests'!$A$2:$A$201,A109,'Guests'!$D$2:$D$201,D109,'Guests'!$I$2:$I$201,"Confirmed"))</f>
        <v/>
      </c>
      <c r="K109" s="14" t="str">
        <f>IF($A109="","",IF((D109="Table 3 (8)"),8,IF((D109="Communal (12)"),12,6)))</f>
        <v/>
      </c>
      <c r="L109" s="14" t="str">
        <f>IF($A109="","",MAX(0,(J109-K109)))</f>
        <v/>
      </c>
    </row>
    <row r="110" spans="1:12" x14ac:dyDescent="0.25">
      <c r="A110" s="11"/>
      <c r="C110" s="12"/>
      <c r="H110" s="13"/>
      <c r="J110" s="14" t="str">
        <f>IF($A110="","",SUMIFS('Guests'!$C$2:$C$201,'Guests'!$A$2:$A$201,A110,'Guests'!$D$2:$D$201,D110,'Guests'!$I$2:$I$201,"Confirmed"))</f>
        <v/>
      </c>
      <c r="K110" s="14" t="str">
        <f>IF($A110="","",IF((D110="Table 3 (8)"),8,IF((D110="Communal (12)"),12,6)))</f>
        <v/>
      </c>
      <c r="L110" s="14" t="str">
        <f>IF($A110="","",MAX(0,(J110-K110)))</f>
        <v/>
      </c>
    </row>
    <row r="111" spans="1:12" x14ac:dyDescent="0.25">
      <c r="A111" s="11"/>
      <c r="C111" s="12"/>
      <c r="H111" s="13"/>
      <c r="J111" s="14" t="str">
        <f>IF($A111="","",SUMIFS('Guests'!$C$2:$C$201,'Guests'!$A$2:$A$201,A111,'Guests'!$D$2:$D$201,D111,'Guests'!$I$2:$I$201,"Confirmed"))</f>
        <v/>
      </c>
      <c r="K111" s="14" t="str">
        <f>IF($A111="","",IF((D111="Table 3 (8)"),8,IF((D111="Communal (12)"),12,6)))</f>
        <v/>
      </c>
      <c r="L111" s="14" t="str">
        <f>IF($A111="","",MAX(0,(J111-K111)))</f>
        <v/>
      </c>
    </row>
    <row r="112" spans="1:12" x14ac:dyDescent="0.25">
      <c r="A112" s="11"/>
      <c r="C112" s="12"/>
      <c r="H112" s="13"/>
      <c r="J112" s="14" t="str">
        <f>IF($A112="","",SUMIFS('Guests'!$C$2:$C$201,'Guests'!$A$2:$A$201,A112,'Guests'!$D$2:$D$201,D112,'Guests'!$I$2:$I$201,"Confirmed"))</f>
        <v/>
      </c>
      <c r="K112" s="14" t="str">
        <f>IF($A112="","",IF((D112="Table 3 (8)"),8,IF((D112="Communal (12)"),12,6)))</f>
        <v/>
      </c>
      <c r="L112" s="14" t="str">
        <f>IF($A112="","",MAX(0,(J112-K112)))</f>
        <v/>
      </c>
    </row>
    <row r="113" spans="1:12" x14ac:dyDescent="0.25">
      <c r="A113" s="11"/>
      <c r="C113" s="12"/>
      <c r="H113" s="13"/>
      <c r="J113" s="14" t="str">
        <f>IF($A113="","",SUMIFS('Guests'!$C$2:$C$201,'Guests'!$A$2:$A$201,A113,'Guests'!$D$2:$D$201,D113,'Guests'!$I$2:$I$201,"Confirmed"))</f>
        <v/>
      </c>
      <c r="K113" s="14" t="str">
        <f>IF($A113="","",IF((D113="Table 3 (8)"),8,IF((D113="Communal (12)"),12,6)))</f>
        <v/>
      </c>
      <c r="L113" s="14" t="str">
        <f>IF($A113="","",MAX(0,(J113-K113)))</f>
        <v/>
      </c>
    </row>
    <row r="114" spans="1:12" x14ac:dyDescent="0.25">
      <c r="A114" s="11"/>
      <c r="C114" s="12"/>
      <c r="H114" s="13"/>
      <c r="J114" s="14" t="str">
        <f>IF($A114="","",SUMIFS('Guests'!$C$2:$C$201,'Guests'!$A$2:$A$201,A114,'Guests'!$D$2:$D$201,D114,'Guests'!$I$2:$I$201,"Confirmed"))</f>
        <v/>
      </c>
      <c r="K114" s="14" t="str">
        <f>IF($A114="","",IF((D114="Table 3 (8)"),8,IF((D114="Communal (12)"),12,6)))</f>
        <v/>
      </c>
      <c r="L114" s="14" t="str">
        <f>IF($A114="","",MAX(0,(J114-K114)))</f>
        <v/>
      </c>
    </row>
    <row r="115" spans="1:12" x14ac:dyDescent="0.25">
      <c r="A115" s="11"/>
      <c r="C115" s="12"/>
      <c r="H115" s="13"/>
      <c r="J115" s="14" t="str">
        <f>IF($A115="","",SUMIFS('Guests'!$C$2:$C$201,'Guests'!$A$2:$A$201,A115,'Guests'!$D$2:$D$201,D115,'Guests'!$I$2:$I$201,"Confirmed"))</f>
        <v/>
      </c>
      <c r="K115" s="14" t="str">
        <f>IF($A115="","",IF((D115="Table 3 (8)"),8,IF((D115="Communal (12)"),12,6)))</f>
        <v/>
      </c>
      <c r="L115" s="14" t="str">
        <f>IF($A115="","",MAX(0,(J115-K115)))</f>
        <v/>
      </c>
    </row>
    <row r="116" spans="1:12" x14ac:dyDescent="0.25">
      <c r="A116" s="11"/>
      <c r="C116" s="12"/>
      <c r="H116" s="13"/>
      <c r="J116" s="14" t="str">
        <f>IF($A116="","",SUMIFS('Guests'!$C$2:$C$201,'Guests'!$A$2:$A$201,A116,'Guests'!$D$2:$D$201,D116,'Guests'!$I$2:$I$201,"Confirmed"))</f>
        <v/>
      </c>
      <c r="K116" s="14" t="str">
        <f>IF($A116="","",IF((D116="Table 3 (8)"),8,IF((D116="Communal (12)"),12,6)))</f>
        <v/>
      </c>
      <c r="L116" s="14" t="str">
        <f>IF($A116="","",MAX(0,(J116-K116)))</f>
        <v/>
      </c>
    </row>
    <row r="117" spans="1:12" x14ac:dyDescent="0.25">
      <c r="A117" s="11"/>
      <c r="C117" s="12"/>
      <c r="H117" s="13"/>
      <c r="J117" s="14" t="str">
        <f>IF($A117="","",SUMIFS('Guests'!$C$2:$C$201,'Guests'!$A$2:$A$201,A117,'Guests'!$D$2:$D$201,D117,'Guests'!$I$2:$I$201,"Confirmed"))</f>
        <v/>
      </c>
      <c r="K117" s="14" t="str">
        <f>IF($A117="","",IF((D117="Table 3 (8)"),8,IF((D117="Communal (12)"),12,6)))</f>
        <v/>
      </c>
      <c r="L117" s="14" t="str">
        <f>IF($A117="","",MAX(0,(J117-K117)))</f>
        <v/>
      </c>
    </row>
    <row r="118" spans="1:12" x14ac:dyDescent="0.25">
      <c r="A118" s="11"/>
      <c r="C118" s="12"/>
      <c r="H118" s="13"/>
      <c r="J118" s="14" t="str">
        <f>IF($A118="","",SUMIFS('Guests'!$C$2:$C$201,'Guests'!$A$2:$A$201,A118,'Guests'!$D$2:$D$201,D118,'Guests'!$I$2:$I$201,"Confirmed"))</f>
        <v/>
      </c>
      <c r="K118" s="14" t="str">
        <f>IF($A118="","",IF((D118="Table 3 (8)"),8,IF((D118="Communal (12)"),12,6)))</f>
        <v/>
      </c>
      <c r="L118" s="14" t="str">
        <f>IF($A118="","",MAX(0,(J118-K118)))</f>
        <v/>
      </c>
    </row>
    <row r="119" spans="1:12" x14ac:dyDescent="0.25">
      <c r="A119" s="11"/>
      <c r="C119" s="12"/>
      <c r="H119" s="13"/>
      <c r="J119" s="14" t="str">
        <f>IF($A119="","",SUMIFS('Guests'!$C$2:$C$201,'Guests'!$A$2:$A$201,A119,'Guests'!$D$2:$D$201,D119,'Guests'!$I$2:$I$201,"Confirmed"))</f>
        <v/>
      </c>
      <c r="K119" s="14" t="str">
        <f>IF($A119="","",IF((D119="Table 3 (8)"),8,IF((D119="Communal (12)"),12,6)))</f>
        <v/>
      </c>
      <c r="L119" s="14" t="str">
        <f>IF($A119="","",MAX(0,(J119-K119)))</f>
        <v/>
      </c>
    </row>
    <row r="120" spans="1:12" x14ac:dyDescent="0.25">
      <c r="A120" s="11"/>
      <c r="C120" s="12"/>
      <c r="H120" s="13"/>
      <c r="J120" s="14" t="str">
        <f>IF($A120="","",SUMIFS('Guests'!$C$2:$C$201,'Guests'!$A$2:$A$201,A120,'Guests'!$D$2:$D$201,D120,'Guests'!$I$2:$I$201,"Confirmed"))</f>
        <v/>
      </c>
      <c r="K120" s="14" t="str">
        <f>IF($A120="","",IF((D120="Table 3 (8)"),8,IF((D120="Communal (12)"),12,6)))</f>
        <v/>
      </c>
      <c r="L120" s="14" t="str">
        <f>IF($A120="","",MAX(0,(J120-K120)))</f>
        <v/>
      </c>
    </row>
    <row r="121" spans="1:12" x14ac:dyDescent="0.25">
      <c r="A121" s="11"/>
      <c r="C121" s="12"/>
      <c r="H121" s="13"/>
      <c r="J121" s="14" t="str">
        <f>IF($A121="","",SUMIFS('Guests'!$C$2:$C$201,'Guests'!$A$2:$A$201,A121,'Guests'!$D$2:$D$201,D121,'Guests'!$I$2:$I$201,"Confirmed"))</f>
        <v/>
      </c>
      <c r="K121" s="14" t="str">
        <f>IF($A121="","",IF((D121="Table 3 (8)"),8,IF((D121="Communal (12)"),12,6)))</f>
        <v/>
      </c>
      <c r="L121" s="14" t="str">
        <f>IF($A121="","",MAX(0,(J121-K121)))</f>
        <v/>
      </c>
    </row>
    <row r="122" spans="1:12" x14ac:dyDescent="0.25">
      <c r="A122" s="11"/>
      <c r="C122" s="12"/>
      <c r="H122" s="13"/>
      <c r="J122" s="14" t="str">
        <f>IF($A122="","",SUMIFS('Guests'!$C$2:$C$201,'Guests'!$A$2:$A$201,A122,'Guests'!$D$2:$D$201,D122,'Guests'!$I$2:$I$201,"Confirmed"))</f>
        <v/>
      </c>
      <c r="K122" s="14" t="str">
        <f>IF($A122="","",IF((D122="Table 3 (8)"),8,IF((D122="Communal (12)"),12,6)))</f>
        <v/>
      </c>
      <c r="L122" s="14" t="str">
        <f>IF($A122="","",MAX(0,(J122-K122)))</f>
        <v/>
      </c>
    </row>
    <row r="123" spans="1:12" x14ac:dyDescent="0.25">
      <c r="A123" s="11"/>
      <c r="C123" s="12"/>
      <c r="H123" s="13"/>
      <c r="J123" s="14" t="str">
        <f>IF($A123="","",SUMIFS('Guests'!$C$2:$C$201,'Guests'!$A$2:$A$201,A123,'Guests'!$D$2:$D$201,D123,'Guests'!$I$2:$I$201,"Confirmed"))</f>
        <v/>
      </c>
      <c r="K123" s="14" t="str">
        <f>IF($A123="","",IF((D123="Table 3 (8)"),8,IF((D123="Communal (12)"),12,6)))</f>
        <v/>
      </c>
      <c r="L123" s="14" t="str">
        <f>IF($A123="","",MAX(0,(J123-K123)))</f>
        <v/>
      </c>
    </row>
    <row r="124" spans="1:12" x14ac:dyDescent="0.25">
      <c r="A124" s="11"/>
      <c r="C124" s="12"/>
      <c r="H124" s="13"/>
      <c r="J124" s="14" t="str">
        <f>IF($A124="","",SUMIFS('Guests'!$C$2:$C$201,'Guests'!$A$2:$A$201,A124,'Guests'!$D$2:$D$201,D124,'Guests'!$I$2:$I$201,"Confirmed"))</f>
        <v/>
      </c>
      <c r="K124" s="14" t="str">
        <f>IF($A124="","",IF((D124="Table 3 (8)"),8,IF((D124="Communal (12)"),12,6)))</f>
        <v/>
      </c>
      <c r="L124" s="14" t="str">
        <f>IF($A124="","",MAX(0,(J124-K124)))</f>
        <v/>
      </c>
    </row>
    <row r="125" spans="1:12" x14ac:dyDescent="0.25">
      <c r="A125" s="11"/>
      <c r="C125" s="12"/>
      <c r="H125" s="13"/>
      <c r="J125" s="14" t="str">
        <f>IF($A125="","",SUMIFS('Guests'!$C$2:$C$201,'Guests'!$A$2:$A$201,A125,'Guests'!$D$2:$D$201,D125,'Guests'!$I$2:$I$201,"Confirmed"))</f>
        <v/>
      </c>
      <c r="K125" s="14" t="str">
        <f>IF($A125="","",IF((D125="Table 3 (8)"),8,IF((D125="Communal (12)"),12,6)))</f>
        <v/>
      </c>
      <c r="L125" s="14" t="str">
        <f>IF($A125="","",MAX(0,(J125-K125)))</f>
        <v/>
      </c>
    </row>
    <row r="126" spans="1:12" x14ac:dyDescent="0.25">
      <c r="A126" s="11"/>
      <c r="C126" s="12"/>
      <c r="H126" s="13"/>
      <c r="J126" s="14" t="str">
        <f>IF($A126="","",SUMIFS('Guests'!$C$2:$C$201,'Guests'!$A$2:$A$201,A126,'Guests'!$D$2:$D$201,D126,'Guests'!$I$2:$I$201,"Confirmed"))</f>
        <v/>
      </c>
      <c r="K126" s="14" t="str">
        <f>IF($A126="","",IF((D126="Table 3 (8)"),8,IF((D126="Communal (12)"),12,6)))</f>
        <v/>
      </c>
      <c r="L126" s="14" t="str">
        <f>IF($A126="","",MAX(0,(J126-K126)))</f>
        <v/>
      </c>
    </row>
    <row r="127" spans="1:12" x14ac:dyDescent="0.25">
      <c r="A127" s="11"/>
      <c r="C127" s="12"/>
      <c r="H127" s="13"/>
      <c r="J127" s="14" t="str">
        <f>IF($A127="","",SUMIFS('Guests'!$C$2:$C$201,'Guests'!$A$2:$A$201,A127,'Guests'!$D$2:$D$201,D127,'Guests'!$I$2:$I$201,"Confirmed"))</f>
        <v/>
      </c>
      <c r="K127" s="14" t="str">
        <f>IF($A127="","",IF((D127="Table 3 (8)"),8,IF((D127="Communal (12)"),12,6)))</f>
        <v/>
      </c>
      <c r="L127" s="14" t="str">
        <f>IF($A127="","",MAX(0,(J127-K127)))</f>
        <v/>
      </c>
    </row>
    <row r="128" spans="1:12" x14ac:dyDescent="0.25">
      <c r="A128" s="11"/>
      <c r="C128" s="12"/>
      <c r="H128" s="13"/>
      <c r="J128" s="14" t="str">
        <f>IF($A128="","",SUMIFS('Guests'!$C$2:$C$201,'Guests'!$A$2:$A$201,A128,'Guests'!$D$2:$D$201,D128,'Guests'!$I$2:$I$201,"Confirmed"))</f>
        <v/>
      </c>
      <c r="K128" s="14" t="str">
        <f>IF($A128="","",IF((D128="Table 3 (8)"),8,IF((D128="Communal (12)"),12,6)))</f>
        <v/>
      </c>
      <c r="L128" s="14" t="str">
        <f>IF($A128="","",MAX(0,(J128-K128)))</f>
        <v/>
      </c>
    </row>
    <row r="129" spans="1:12" x14ac:dyDescent="0.25">
      <c r="A129" s="11"/>
      <c r="C129" s="12"/>
      <c r="H129" s="13"/>
      <c r="J129" s="14" t="str">
        <f>IF($A129="","",SUMIFS('Guests'!$C$2:$C$201,'Guests'!$A$2:$A$201,A129,'Guests'!$D$2:$D$201,D129,'Guests'!$I$2:$I$201,"Confirmed"))</f>
        <v/>
      </c>
      <c r="K129" s="14" t="str">
        <f>IF($A129="","",IF((D129="Table 3 (8)"),8,IF((D129="Communal (12)"),12,6)))</f>
        <v/>
      </c>
      <c r="L129" s="14" t="str">
        <f>IF($A129="","",MAX(0,(J129-K129)))</f>
        <v/>
      </c>
    </row>
    <row r="130" spans="1:12" x14ac:dyDescent="0.25">
      <c r="A130" s="11"/>
      <c r="C130" s="12"/>
      <c r="H130" s="13"/>
      <c r="J130" s="14" t="str">
        <f>IF($A130="","",SUMIFS('Guests'!$C$2:$C$201,'Guests'!$A$2:$A$201,A130,'Guests'!$D$2:$D$201,D130,'Guests'!$I$2:$I$201,"Confirmed"))</f>
        <v/>
      </c>
      <c r="K130" s="14" t="str">
        <f>IF($A130="","",IF((D130="Table 3 (8)"),8,IF((D130="Communal (12)"),12,6)))</f>
        <v/>
      </c>
      <c r="L130" s="14" t="str">
        <f>IF($A130="","",MAX(0,(J130-K130)))</f>
        <v/>
      </c>
    </row>
    <row r="131" spans="1:12" x14ac:dyDescent="0.25">
      <c r="A131" s="11"/>
      <c r="C131" s="12"/>
      <c r="H131" s="13"/>
      <c r="J131" s="14" t="str">
        <f>IF($A131="","",SUMIFS('Guests'!$C$2:$C$201,'Guests'!$A$2:$A$201,A131,'Guests'!$D$2:$D$201,D131,'Guests'!$I$2:$I$201,"Confirmed"))</f>
        <v/>
      </c>
      <c r="K131" s="14" t="str">
        <f>IF($A131="","",IF((D131="Table 3 (8)"),8,IF((D131="Communal (12)"),12,6)))</f>
        <v/>
      </c>
      <c r="L131" s="14" t="str">
        <f>IF($A131="","",MAX(0,(J131-K131)))</f>
        <v/>
      </c>
    </row>
    <row r="132" spans="1:12" x14ac:dyDescent="0.25">
      <c r="A132" s="11"/>
      <c r="C132" s="12"/>
      <c r="H132" s="13"/>
      <c r="J132" s="14" t="str">
        <f>IF($A132="","",SUMIFS('Guests'!$C$2:$C$201,'Guests'!$A$2:$A$201,A132,'Guests'!$D$2:$D$201,D132,'Guests'!$I$2:$I$201,"Confirmed"))</f>
        <v/>
      </c>
      <c r="K132" s="14" t="str">
        <f>IF($A132="","",IF((D132="Table 3 (8)"),8,IF((D132="Communal (12)"),12,6)))</f>
        <v/>
      </c>
      <c r="L132" s="14" t="str">
        <f>IF($A132="","",MAX(0,(J132-K132)))</f>
        <v/>
      </c>
    </row>
    <row r="133" spans="1:12" x14ac:dyDescent="0.25">
      <c r="A133" s="11"/>
      <c r="C133" s="12"/>
      <c r="H133" s="13"/>
      <c r="J133" s="14" t="str">
        <f>IF($A133="","",SUMIFS('Guests'!$C$2:$C$201,'Guests'!$A$2:$A$201,A133,'Guests'!$D$2:$D$201,D133,'Guests'!$I$2:$I$201,"Confirmed"))</f>
        <v/>
      </c>
      <c r="K133" s="14" t="str">
        <f>IF($A133="","",IF((D133="Table 3 (8)"),8,IF((D133="Communal (12)"),12,6)))</f>
        <v/>
      </c>
      <c r="L133" s="14" t="str">
        <f>IF($A133="","",MAX(0,(J133-K133)))</f>
        <v/>
      </c>
    </row>
    <row r="134" spans="1:12" x14ac:dyDescent="0.25">
      <c r="A134" s="11"/>
      <c r="C134" s="12"/>
      <c r="H134" s="13"/>
      <c r="J134" s="14" t="str">
        <f>IF($A134="","",SUMIFS('Guests'!$C$2:$C$201,'Guests'!$A$2:$A$201,A134,'Guests'!$D$2:$D$201,D134,'Guests'!$I$2:$I$201,"Confirmed"))</f>
        <v/>
      </c>
      <c r="K134" s="14" t="str">
        <f>IF($A134="","",IF((D134="Table 3 (8)"),8,IF((D134="Communal (12)"),12,6)))</f>
        <v/>
      </c>
      <c r="L134" s="14" t="str">
        <f>IF($A134="","",MAX(0,(J134-K134)))</f>
        <v/>
      </c>
    </row>
    <row r="135" spans="1:12" x14ac:dyDescent="0.25">
      <c r="A135" s="11"/>
      <c r="C135" s="12"/>
      <c r="H135" s="13"/>
      <c r="J135" s="14" t="str">
        <f>IF($A135="","",SUMIFS('Guests'!$C$2:$C$201,'Guests'!$A$2:$A$201,A135,'Guests'!$D$2:$D$201,D135,'Guests'!$I$2:$I$201,"Confirmed"))</f>
        <v/>
      </c>
      <c r="K135" s="14" t="str">
        <f>IF($A135="","",IF((D135="Table 3 (8)"),8,IF((D135="Communal (12)"),12,6)))</f>
        <v/>
      </c>
      <c r="L135" s="14" t="str">
        <f>IF($A135="","",MAX(0,(J135-K135)))</f>
        <v/>
      </c>
    </row>
    <row r="136" spans="1:12" x14ac:dyDescent="0.25">
      <c r="A136" s="11"/>
      <c r="C136" s="12"/>
      <c r="H136" s="13"/>
      <c r="J136" s="14" t="str">
        <f>IF($A136="","",SUMIFS('Guests'!$C$2:$C$201,'Guests'!$A$2:$A$201,A136,'Guests'!$D$2:$D$201,D136,'Guests'!$I$2:$I$201,"Confirmed"))</f>
        <v/>
      </c>
      <c r="K136" s="14" t="str">
        <f>IF($A136="","",IF((D136="Table 3 (8)"),8,IF((D136="Communal (12)"),12,6)))</f>
        <v/>
      </c>
      <c r="L136" s="14" t="str">
        <f>IF($A136="","",MAX(0,(J136-K136)))</f>
        <v/>
      </c>
    </row>
    <row r="137" spans="1:12" x14ac:dyDescent="0.25">
      <c r="A137" s="11"/>
      <c r="C137" s="12"/>
      <c r="H137" s="13"/>
      <c r="J137" s="14" t="str">
        <f>IF($A137="","",SUMIFS('Guests'!$C$2:$C$201,'Guests'!$A$2:$A$201,A137,'Guests'!$D$2:$D$201,D137,'Guests'!$I$2:$I$201,"Confirmed"))</f>
        <v/>
      </c>
      <c r="K137" s="14" t="str">
        <f>IF($A137="","",IF((D137="Table 3 (8)"),8,IF((D137="Communal (12)"),12,6)))</f>
        <v/>
      </c>
      <c r="L137" s="14" t="str">
        <f>IF($A137="","",MAX(0,(J137-K137)))</f>
        <v/>
      </c>
    </row>
    <row r="138" spans="1:12" x14ac:dyDescent="0.25">
      <c r="A138" s="11"/>
      <c r="C138" s="12"/>
      <c r="H138" s="13"/>
      <c r="J138" s="14" t="str">
        <f>IF($A138="","",SUMIFS('Guests'!$C$2:$C$201,'Guests'!$A$2:$A$201,A138,'Guests'!$D$2:$D$201,D138,'Guests'!$I$2:$I$201,"Confirmed"))</f>
        <v/>
      </c>
      <c r="K138" s="14" t="str">
        <f>IF($A138="","",IF((D138="Table 3 (8)"),8,IF((D138="Communal (12)"),12,6)))</f>
        <v/>
      </c>
      <c r="L138" s="14" t="str">
        <f>IF($A138="","",MAX(0,(J138-K138)))</f>
        <v/>
      </c>
    </row>
    <row r="139" spans="1:12" x14ac:dyDescent="0.25">
      <c r="A139" s="11"/>
      <c r="C139" s="12"/>
      <c r="H139" s="13"/>
      <c r="J139" s="14" t="str">
        <f>IF($A139="","",SUMIFS('Guests'!$C$2:$C$201,'Guests'!$A$2:$A$201,A139,'Guests'!$D$2:$D$201,D139,'Guests'!$I$2:$I$201,"Confirmed"))</f>
        <v/>
      </c>
      <c r="K139" s="14" t="str">
        <f>IF($A139="","",IF((D139="Table 3 (8)"),8,IF((D139="Communal (12)"),12,6)))</f>
        <v/>
      </c>
      <c r="L139" s="14" t="str">
        <f>IF($A139="","",MAX(0,(J139-K139)))</f>
        <v/>
      </c>
    </row>
    <row r="140" spans="1:12" x14ac:dyDescent="0.25">
      <c r="A140" s="11"/>
      <c r="C140" s="12"/>
      <c r="H140" s="13"/>
      <c r="J140" s="14" t="str">
        <f>IF($A140="","",SUMIFS('Guests'!$C$2:$C$201,'Guests'!$A$2:$A$201,A140,'Guests'!$D$2:$D$201,D140,'Guests'!$I$2:$I$201,"Confirmed"))</f>
        <v/>
      </c>
      <c r="K140" s="14" t="str">
        <f>IF($A140="","",IF((D140="Table 3 (8)"),8,IF((D140="Communal (12)"),12,6)))</f>
        <v/>
      </c>
      <c r="L140" s="14" t="str">
        <f>IF($A140="","",MAX(0,(J140-K140)))</f>
        <v/>
      </c>
    </row>
    <row r="141" spans="1:12" x14ac:dyDescent="0.25">
      <c r="A141" s="11"/>
      <c r="C141" s="12"/>
      <c r="H141" s="13"/>
      <c r="J141" s="14" t="str">
        <f>IF($A141="","",SUMIFS('Guests'!$C$2:$C$201,'Guests'!$A$2:$A$201,A141,'Guests'!$D$2:$D$201,D141,'Guests'!$I$2:$I$201,"Confirmed"))</f>
        <v/>
      </c>
      <c r="K141" s="14" t="str">
        <f>IF($A141="","",IF((D141="Table 3 (8)"),8,IF((D141="Communal (12)"),12,6)))</f>
        <v/>
      </c>
      <c r="L141" s="14" t="str">
        <f>IF($A141="","",MAX(0,(J141-K141)))</f>
        <v/>
      </c>
    </row>
    <row r="142" spans="1:12" x14ac:dyDescent="0.25">
      <c r="A142" s="11"/>
      <c r="C142" s="12"/>
      <c r="H142" s="13"/>
      <c r="J142" s="14" t="str">
        <f>IF($A142="","",SUMIFS('Guests'!$C$2:$C$201,'Guests'!$A$2:$A$201,A142,'Guests'!$D$2:$D$201,D142,'Guests'!$I$2:$I$201,"Confirmed"))</f>
        <v/>
      </c>
      <c r="K142" s="14" t="str">
        <f>IF($A142="","",IF((D142="Table 3 (8)"),8,IF((D142="Communal (12)"),12,6)))</f>
        <v/>
      </c>
      <c r="L142" s="14" t="str">
        <f>IF($A142="","",MAX(0,(J142-K142)))</f>
        <v/>
      </c>
    </row>
    <row r="143" spans="1:12" x14ac:dyDescent="0.25">
      <c r="A143" s="11"/>
      <c r="C143" s="12"/>
      <c r="H143" s="13"/>
      <c r="J143" s="14" t="str">
        <f>IF($A143="","",SUMIFS('Guests'!$C$2:$C$201,'Guests'!$A$2:$A$201,A143,'Guests'!$D$2:$D$201,D143,'Guests'!$I$2:$I$201,"Confirmed"))</f>
        <v/>
      </c>
      <c r="K143" s="14" t="str">
        <f>IF($A143="","",IF((D143="Table 3 (8)"),8,IF((D143="Communal (12)"),12,6)))</f>
        <v/>
      </c>
      <c r="L143" s="14" t="str">
        <f>IF($A143="","",MAX(0,(J143-K143)))</f>
        <v/>
      </c>
    </row>
    <row r="144" spans="1:12" x14ac:dyDescent="0.25">
      <c r="A144" s="11"/>
      <c r="C144" s="12"/>
      <c r="H144" s="13"/>
      <c r="J144" s="14" t="str">
        <f>IF($A144="","",SUMIFS('Guests'!$C$2:$C$201,'Guests'!$A$2:$A$201,A144,'Guests'!$D$2:$D$201,D144,'Guests'!$I$2:$I$201,"Confirmed"))</f>
        <v/>
      </c>
      <c r="K144" s="14" t="str">
        <f>IF($A144="","",IF((D144="Table 3 (8)"),8,IF((D144="Communal (12)"),12,6)))</f>
        <v/>
      </c>
      <c r="L144" s="14" t="str">
        <f>IF($A144="","",MAX(0,(J144-K144)))</f>
        <v/>
      </c>
    </row>
    <row r="145" spans="1:12" x14ac:dyDescent="0.25">
      <c r="A145" s="11"/>
      <c r="C145" s="12"/>
      <c r="H145" s="13"/>
      <c r="J145" s="14" t="str">
        <f>IF($A145="","",SUMIFS('Guests'!$C$2:$C$201,'Guests'!$A$2:$A$201,A145,'Guests'!$D$2:$D$201,D145,'Guests'!$I$2:$I$201,"Confirmed"))</f>
        <v/>
      </c>
      <c r="K145" s="14" t="str">
        <f>IF($A145="","",IF((D145="Table 3 (8)"),8,IF((D145="Communal (12)"),12,6)))</f>
        <v/>
      </c>
      <c r="L145" s="14" t="str">
        <f>IF($A145="","",MAX(0,(J145-K145)))</f>
        <v/>
      </c>
    </row>
    <row r="146" spans="1:12" x14ac:dyDescent="0.25">
      <c r="A146" s="11"/>
      <c r="C146" s="12"/>
      <c r="H146" s="13"/>
      <c r="J146" s="14" t="str">
        <f>IF($A146="","",SUMIFS('Guests'!$C$2:$C$201,'Guests'!$A$2:$A$201,A146,'Guests'!$D$2:$D$201,D146,'Guests'!$I$2:$I$201,"Confirmed"))</f>
        <v/>
      </c>
      <c r="K146" s="14" t="str">
        <f>IF($A146="","",IF((D146="Table 3 (8)"),8,IF((D146="Communal (12)"),12,6)))</f>
        <v/>
      </c>
      <c r="L146" s="14" t="str">
        <f>IF($A146="","",MAX(0,(J146-K146)))</f>
        <v/>
      </c>
    </row>
    <row r="147" spans="1:12" x14ac:dyDescent="0.25">
      <c r="A147" s="11"/>
      <c r="C147" s="12"/>
      <c r="H147" s="13"/>
      <c r="J147" s="14" t="str">
        <f>IF($A147="","",SUMIFS('Guests'!$C$2:$C$201,'Guests'!$A$2:$A$201,A147,'Guests'!$D$2:$D$201,D147,'Guests'!$I$2:$I$201,"Confirmed"))</f>
        <v/>
      </c>
      <c r="K147" s="14" t="str">
        <f>IF($A147="","",IF((D147="Table 3 (8)"),8,IF((D147="Communal (12)"),12,6)))</f>
        <v/>
      </c>
      <c r="L147" s="14" t="str">
        <f>IF($A147="","",MAX(0,(J147-K147)))</f>
        <v/>
      </c>
    </row>
    <row r="148" spans="1:12" x14ac:dyDescent="0.25">
      <c r="A148" s="11"/>
      <c r="C148" s="12"/>
      <c r="H148" s="13"/>
      <c r="J148" s="14" t="str">
        <f>IF($A148="","",SUMIFS('Guests'!$C$2:$C$201,'Guests'!$A$2:$A$201,A148,'Guests'!$D$2:$D$201,D148,'Guests'!$I$2:$I$201,"Confirmed"))</f>
        <v/>
      </c>
      <c r="K148" s="14" t="str">
        <f>IF($A148="","",IF((D148="Table 3 (8)"),8,IF((D148="Communal (12)"),12,6)))</f>
        <v/>
      </c>
      <c r="L148" s="14" t="str">
        <f>IF($A148="","",MAX(0,(J148-K148)))</f>
        <v/>
      </c>
    </row>
    <row r="149" spans="1:12" x14ac:dyDescent="0.25">
      <c r="A149" s="11"/>
      <c r="C149" s="12"/>
      <c r="H149" s="13"/>
      <c r="J149" s="14" t="str">
        <f>IF($A149="","",SUMIFS('Guests'!$C$2:$C$201,'Guests'!$A$2:$A$201,A149,'Guests'!$D$2:$D$201,D149,'Guests'!$I$2:$I$201,"Confirmed"))</f>
        <v/>
      </c>
      <c r="K149" s="14" t="str">
        <f>IF($A149="","",IF((D149="Table 3 (8)"),8,IF((D149="Communal (12)"),12,6)))</f>
        <v/>
      </c>
      <c r="L149" s="14" t="str">
        <f>IF($A149="","",MAX(0,(J149-K149)))</f>
        <v/>
      </c>
    </row>
    <row r="150" spans="1:12" x14ac:dyDescent="0.25">
      <c r="A150" s="11"/>
      <c r="C150" s="12"/>
      <c r="H150" s="13"/>
      <c r="J150" s="14" t="str">
        <f>IF($A150="","",SUMIFS('Guests'!$C$2:$C$201,'Guests'!$A$2:$A$201,A150,'Guests'!$D$2:$D$201,D150,'Guests'!$I$2:$I$201,"Confirmed"))</f>
        <v/>
      </c>
      <c r="K150" s="14" t="str">
        <f>IF($A150="","",IF((D150="Table 3 (8)"),8,IF((D150="Communal (12)"),12,6)))</f>
        <v/>
      </c>
      <c r="L150" s="14" t="str">
        <f>IF($A150="","",MAX(0,(J150-K150)))</f>
        <v/>
      </c>
    </row>
    <row r="151" spans="1:12" x14ac:dyDescent="0.25">
      <c r="A151" s="11"/>
      <c r="C151" s="12"/>
      <c r="H151" s="13"/>
      <c r="J151" s="14" t="str">
        <f>IF($A151="","",SUMIFS('Guests'!$C$2:$C$201,'Guests'!$A$2:$A$201,A151,'Guests'!$D$2:$D$201,D151,'Guests'!$I$2:$I$201,"Confirmed"))</f>
        <v/>
      </c>
      <c r="K151" s="14" t="str">
        <f>IF($A151="","",IF((D151="Table 3 (8)"),8,IF((D151="Communal (12)"),12,6)))</f>
        <v/>
      </c>
      <c r="L151" s="14" t="str">
        <f>IF($A151="","",MAX(0,(J151-K151)))</f>
        <v/>
      </c>
    </row>
    <row r="152" spans="1:12" x14ac:dyDescent="0.25">
      <c r="A152" s="11"/>
      <c r="C152" s="12"/>
      <c r="H152" s="13"/>
      <c r="J152" s="14" t="str">
        <f>IF($A152="","",SUMIFS('Guests'!$C$2:$C$201,'Guests'!$A$2:$A$201,A152,'Guests'!$D$2:$D$201,D152,'Guests'!$I$2:$I$201,"Confirmed"))</f>
        <v/>
      </c>
      <c r="K152" s="14" t="str">
        <f>IF($A152="","",IF((D152="Table 3 (8)"),8,IF((D152="Communal (12)"),12,6)))</f>
        <v/>
      </c>
      <c r="L152" s="14" t="str">
        <f>IF($A152="","",MAX(0,(J152-K152)))</f>
        <v/>
      </c>
    </row>
    <row r="153" spans="1:12" x14ac:dyDescent="0.25">
      <c r="A153" s="11"/>
      <c r="C153" s="12"/>
      <c r="H153" s="13"/>
      <c r="J153" s="14" t="str">
        <f>IF($A153="","",SUMIFS('Guests'!$C$2:$C$201,'Guests'!$A$2:$A$201,A153,'Guests'!$D$2:$D$201,D153,'Guests'!$I$2:$I$201,"Confirmed"))</f>
        <v/>
      </c>
      <c r="K153" s="14" t="str">
        <f>IF($A153="","",IF((D153="Table 3 (8)"),8,IF((D153="Communal (12)"),12,6)))</f>
        <v/>
      </c>
      <c r="L153" s="14" t="str">
        <f>IF($A153="","",MAX(0,(J153-K153)))</f>
        <v/>
      </c>
    </row>
    <row r="154" spans="1:12" x14ac:dyDescent="0.25">
      <c r="A154" s="11"/>
      <c r="C154" s="12"/>
      <c r="H154" s="13"/>
      <c r="J154" s="14" t="str">
        <f>IF($A154="","",SUMIFS('Guests'!$C$2:$C$201,'Guests'!$A$2:$A$201,A154,'Guests'!$D$2:$D$201,D154,'Guests'!$I$2:$I$201,"Confirmed"))</f>
        <v/>
      </c>
      <c r="K154" s="14" t="str">
        <f>IF($A154="","",IF((D154="Table 3 (8)"),8,IF((D154="Communal (12)"),12,6)))</f>
        <v/>
      </c>
      <c r="L154" s="14" t="str">
        <f>IF($A154="","",MAX(0,(J154-K154)))</f>
        <v/>
      </c>
    </row>
    <row r="155" spans="1:12" x14ac:dyDescent="0.25">
      <c r="A155" s="11"/>
      <c r="C155" s="12"/>
      <c r="H155" s="13"/>
      <c r="J155" s="14" t="str">
        <f>IF($A155="","",SUMIFS('Guests'!$C$2:$C$201,'Guests'!$A$2:$A$201,A155,'Guests'!$D$2:$D$201,D155,'Guests'!$I$2:$I$201,"Confirmed"))</f>
        <v/>
      </c>
      <c r="K155" s="14" t="str">
        <f>IF($A155="","",IF((D155="Table 3 (8)"),8,IF((D155="Communal (12)"),12,6)))</f>
        <v/>
      </c>
      <c r="L155" s="14" t="str">
        <f>IF($A155="","",MAX(0,(J155-K155)))</f>
        <v/>
      </c>
    </row>
    <row r="156" spans="1:12" x14ac:dyDescent="0.25">
      <c r="A156" s="11"/>
      <c r="C156" s="12"/>
      <c r="H156" s="13"/>
      <c r="J156" s="14" t="str">
        <f>IF($A156="","",SUMIFS('Guests'!$C$2:$C$201,'Guests'!$A$2:$A$201,A156,'Guests'!$D$2:$D$201,D156,'Guests'!$I$2:$I$201,"Confirmed"))</f>
        <v/>
      </c>
      <c r="K156" s="14" t="str">
        <f>IF($A156="","",IF((D156="Table 3 (8)"),8,IF((D156="Communal (12)"),12,6)))</f>
        <v/>
      </c>
      <c r="L156" s="14" t="str">
        <f>IF($A156="","",MAX(0,(J156-K156)))</f>
        <v/>
      </c>
    </row>
    <row r="157" spans="1:12" x14ac:dyDescent="0.25">
      <c r="A157" s="11"/>
      <c r="C157" s="12"/>
      <c r="H157" s="13"/>
      <c r="J157" s="14" t="str">
        <f>IF($A157="","",SUMIFS('Guests'!$C$2:$C$201,'Guests'!$A$2:$A$201,A157,'Guests'!$D$2:$D$201,D157,'Guests'!$I$2:$I$201,"Confirmed"))</f>
        <v/>
      </c>
      <c r="K157" s="14" t="str">
        <f>IF($A157="","",IF((D157="Table 3 (8)"),8,IF((D157="Communal (12)"),12,6)))</f>
        <v/>
      </c>
      <c r="L157" s="14" t="str">
        <f>IF($A157="","",MAX(0,(J157-K157)))</f>
        <v/>
      </c>
    </row>
    <row r="158" spans="1:12" x14ac:dyDescent="0.25">
      <c r="A158" s="11"/>
      <c r="C158" s="12"/>
      <c r="H158" s="13"/>
      <c r="J158" s="14" t="str">
        <f>IF($A158="","",SUMIFS('Guests'!$C$2:$C$201,'Guests'!$A$2:$A$201,A158,'Guests'!$D$2:$D$201,D158,'Guests'!$I$2:$I$201,"Confirmed"))</f>
        <v/>
      </c>
      <c r="K158" s="14" t="str">
        <f>IF($A158="","",IF((D158="Table 3 (8)"),8,IF((D158="Communal (12)"),12,6)))</f>
        <v/>
      </c>
      <c r="L158" s="14" t="str">
        <f>IF($A158="","",MAX(0,(J158-K158)))</f>
        <v/>
      </c>
    </row>
    <row r="159" spans="1:12" x14ac:dyDescent="0.25">
      <c r="A159" s="11"/>
      <c r="C159" s="12"/>
      <c r="H159" s="13"/>
      <c r="J159" s="14" t="str">
        <f>IF($A159="","",SUMIFS('Guests'!$C$2:$C$201,'Guests'!$A$2:$A$201,A159,'Guests'!$D$2:$D$201,D159,'Guests'!$I$2:$I$201,"Confirmed"))</f>
        <v/>
      </c>
      <c r="K159" s="14" t="str">
        <f>IF($A159="","",IF((D159="Table 3 (8)"),8,IF((D159="Communal (12)"),12,6)))</f>
        <v/>
      </c>
      <c r="L159" s="14" t="str">
        <f>IF($A159="","",MAX(0,(J159-K159)))</f>
        <v/>
      </c>
    </row>
    <row r="160" spans="1:12" x14ac:dyDescent="0.25">
      <c r="A160" s="11"/>
      <c r="C160" s="12"/>
      <c r="H160" s="13"/>
      <c r="J160" s="14" t="str">
        <f>IF($A160="","",SUMIFS('Guests'!$C$2:$C$201,'Guests'!$A$2:$A$201,A160,'Guests'!$D$2:$D$201,D160,'Guests'!$I$2:$I$201,"Confirmed"))</f>
        <v/>
      </c>
      <c r="K160" s="14" t="str">
        <f>IF($A160="","",IF((D160="Table 3 (8)"),8,IF((D160="Communal (12)"),12,6)))</f>
        <v/>
      </c>
      <c r="L160" s="14" t="str">
        <f>IF($A160="","",MAX(0,(J160-K160)))</f>
        <v/>
      </c>
    </row>
    <row r="161" spans="1:12" x14ac:dyDescent="0.25">
      <c r="A161" s="11"/>
      <c r="C161" s="12"/>
      <c r="H161" s="13"/>
      <c r="J161" s="14" t="str">
        <f>IF($A161="","",SUMIFS('Guests'!$C$2:$C$201,'Guests'!$A$2:$A$201,A161,'Guests'!$D$2:$D$201,D161,'Guests'!$I$2:$I$201,"Confirmed"))</f>
        <v/>
      </c>
      <c r="K161" s="14" t="str">
        <f>IF($A161="","",IF((D161="Table 3 (8)"),8,IF((D161="Communal (12)"),12,6)))</f>
        <v/>
      </c>
      <c r="L161" s="14" t="str">
        <f>IF($A161="","",MAX(0,(J161-K161)))</f>
        <v/>
      </c>
    </row>
    <row r="162" spans="1:12" x14ac:dyDescent="0.25">
      <c r="A162" s="11"/>
      <c r="C162" s="12"/>
      <c r="H162" s="13"/>
      <c r="J162" s="14" t="str">
        <f>IF($A162="","",SUMIFS('Guests'!$C$2:$C$201,'Guests'!$A$2:$A$201,A162,'Guests'!$D$2:$D$201,D162,'Guests'!$I$2:$I$201,"Confirmed"))</f>
        <v/>
      </c>
      <c r="K162" s="14" t="str">
        <f>IF($A162="","",IF((D162="Table 3 (8)"),8,IF((D162="Communal (12)"),12,6)))</f>
        <v/>
      </c>
      <c r="L162" s="14" t="str">
        <f>IF($A162="","",MAX(0,(J162-K162)))</f>
        <v/>
      </c>
    </row>
    <row r="163" spans="1:12" x14ac:dyDescent="0.25">
      <c r="A163" s="11"/>
      <c r="C163" s="12"/>
      <c r="H163" s="13"/>
      <c r="J163" s="14" t="str">
        <f>IF($A163="","",SUMIFS('Guests'!$C$2:$C$201,'Guests'!$A$2:$A$201,A163,'Guests'!$D$2:$D$201,D163,'Guests'!$I$2:$I$201,"Confirmed"))</f>
        <v/>
      </c>
      <c r="K163" s="14" t="str">
        <f>IF($A163="","",IF((D163="Table 3 (8)"),8,IF((D163="Communal (12)"),12,6)))</f>
        <v/>
      </c>
      <c r="L163" s="14" t="str">
        <f>IF($A163="","",MAX(0,(J163-K163)))</f>
        <v/>
      </c>
    </row>
    <row r="164" spans="1:12" x14ac:dyDescent="0.25">
      <c r="A164" s="11"/>
      <c r="C164" s="12"/>
      <c r="H164" s="13"/>
      <c r="J164" s="14" t="str">
        <f>IF($A164="","",SUMIFS('Guests'!$C$2:$C$201,'Guests'!$A$2:$A$201,A164,'Guests'!$D$2:$D$201,D164,'Guests'!$I$2:$I$201,"Confirmed"))</f>
        <v/>
      </c>
      <c r="K164" s="14" t="str">
        <f>IF($A164="","",IF((D164="Table 3 (8)"),8,IF((D164="Communal (12)"),12,6)))</f>
        <v/>
      </c>
      <c r="L164" s="14" t="str">
        <f>IF($A164="","",MAX(0,(J164-K164)))</f>
        <v/>
      </c>
    </row>
    <row r="165" spans="1:12" x14ac:dyDescent="0.25">
      <c r="A165" s="11"/>
      <c r="C165" s="12"/>
      <c r="H165" s="13"/>
      <c r="J165" s="14" t="str">
        <f>IF($A165="","",SUMIFS('Guests'!$C$2:$C$201,'Guests'!$A$2:$A$201,A165,'Guests'!$D$2:$D$201,D165,'Guests'!$I$2:$I$201,"Confirmed"))</f>
        <v/>
      </c>
      <c r="K165" s="14" t="str">
        <f>IF($A165="","",IF((D165="Table 3 (8)"),8,IF((D165="Communal (12)"),12,6)))</f>
        <v/>
      </c>
      <c r="L165" s="14" t="str">
        <f>IF($A165="","",MAX(0,(J165-K165)))</f>
        <v/>
      </c>
    </row>
    <row r="166" spans="1:12" x14ac:dyDescent="0.25">
      <c r="A166" s="11"/>
      <c r="C166" s="12"/>
      <c r="H166" s="13"/>
      <c r="J166" s="14" t="str">
        <f>IF($A166="","",SUMIFS('Guests'!$C$2:$C$201,'Guests'!$A$2:$A$201,A166,'Guests'!$D$2:$D$201,D166,'Guests'!$I$2:$I$201,"Confirmed"))</f>
        <v/>
      </c>
      <c r="K166" s="14" t="str">
        <f>IF($A166="","",IF((D166="Table 3 (8)"),8,IF((D166="Communal (12)"),12,6)))</f>
        <v/>
      </c>
      <c r="L166" s="14" t="str">
        <f>IF($A166="","",MAX(0,(J166-K166)))</f>
        <v/>
      </c>
    </row>
    <row r="167" spans="1:12" x14ac:dyDescent="0.25">
      <c r="A167" s="11"/>
      <c r="C167" s="12"/>
      <c r="H167" s="13"/>
      <c r="J167" s="14" t="str">
        <f>IF($A167="","",SUMIFS('Guests'!$C$2:$C$201,'Guests'!$A$2:$A$201,A167,'Guests'!$D$2:$D$201,D167,'Guests'!$I$2:$I$201,"Confirmed"))</f>
        <v/>
      </c>
      <c r="K167" s="14" t="str">
        <f>IF($A167="","",IF((D167="Table 3 (8)"),8,IF((D167="Communal (12)"),12,6)))</f>
        <v/>
      </c>
      <c r="L167" s="14" t="str">
        <f>IF($A167="","",MAX(0,(J167-K167)))</f>
        <v/>
      </c>
    </row>
    <row r="168" spans="1:12" x14ac:dyDescent="0.25">
      <c r="A168" s="11"/>
      <c r="C168" s="12"/>
      <c r="H168" s="13"/>
      <c r="J168" s="14" t="str">
        <f>IF($A168="","",SUMIFS('Guests'!$C$2:$C$201,'Guests'!$A$2:$A$201,A168,'Guests'!$D$2:$D$201,D168,'Guests'!$I$2:$I$201,"Confirmed"))</f>
        <v/>
      </c>
      <c r="K168" s="14" t="str">
        <f>IF($A168="","",IF((D168="Table 3 (8)"),8,IF((D168="Communal (12)"),12,6)))</f>
        <v/>
      </c>
      <c r="L168" s="14" t="str">
        <f>IF($A168="","",MAX(0,(J168-K168)))</f>
        <v/>
      </c>
    </row>
    <row r="169" spans="1:12" x14ac:dyDescent="0.25">
      <c r="A169" s="11"/>
      <c r="C169" s="12"/>
      <c r="H169" s="13"/>
      <c r="J169" s="14" t="str">
        <f>IF($A169="","",SUMIFS('Guests'!$C$2:$C$201,'Guests'!$A$2:$A$201,A169,'Guests'!$D$2:$D$201,D169,'Guests'!$I$2:$I$201,"Confirmed"))</f>
        <v/>
      </c>
      <c r="K169" s="14" t="str">
        <f>IF($A169="","",IF((D169="Table 3 (8)"),8,IF((D169="Communal (12)"),12,6)))</f>
        <v/>
      </c>
      <c r="L169" s="14" t="str">
        <f>IF($A169="","",MAX(0,(J169-K169)))</f>
        <v/>
      </c>
    </row>
    <row r="170" spans="1:12" x14ac:dyDescent="0.25">
      <c r="A170" s="11"/>
      <c r="C170" s="12"/>
      <c r="H170" s="13"/>
      <c r="J170" s="14" t="str">
        <f>IF($A170="","",SUMIFS('Guests'!$C$2:$C$201,'Guests'!$A$2:$A$201,A170,'Guests'!$D$2:$D$201,D170,'Guests'!$I$2:$I$201,"Confirmed"))</f>
        <v/>
      </c>
      <c r="K170" s="14" t="str">
        <f>IF($A170="","",IF((D170="Table 3 (8)"),8,IF((D170="Communal (12)"),12,6)))</f>
        <v/>
      </c>
      <c r="L170" s="14" t="str">
        <f>IF($A170="","",MAX(0,(J170-K170)))</f>
        <v/>
      </c>
    </row>
    <row r="171" spans="1:12" x14ac:dyDescent="0.25">
      <c r="A171" s="11"/>
      <c r="C171" s="12"/>
      <c r="H171" s="13"/>
      <c r="J171" s="14" t="str">
        <f>IF($A171="","",SUMIFS('Guests'!$C$2:$C$201,'Guests'!$A$2:$A$201,A171,'Guests'!$D$2:$D$201,D171,'Guests'!$I$2:$I$201,"Confirmed"))</f>
        <v/>
      </c>
      <c r="K171" s="14" t="str">
        <f>IF($A171="","",IF((D171="Table 3 (8)"),8,IF((D171="Communal (12)"),12,6)))</f>
        <v/>
      </c>
      <c r="L171" s="14" t="str">
        <f>IF($A171="","",MAX(0,(J171-K171)))</f>
        <v/>
      </c>
    </row>
    <row r="172" spans="1:12" x14ac:dyDescent="0.25">
      <c r="A172" s="11"/>
      <c r="C172" s="12"/>
      <c r="H172" s="13"/>
      <c r="J172" s="14" t="str">
        <f>IF($A172="","",SUMIFS('Guests'!$C$2:$C$201,'Guests'!$A$2:$A$201,A172,'Guests'!$D$2:$D$201,D172,'Guests'!$I$2:$I$201,"Confirmed"))</f>
        <v/>
      </c>
      <c r="K172" s="14" t="str">
        <f>IF($A172="","",IF((D172="Table 3 (8)"),8,IF((D172="Communal (12)"),12,6)))</f>
        <v/>
      </c>
      <c r="L172" s="14" t="str">
        <f>IF($A172="","",MAX(0,(J172-K172)))</f>
        <v/>
      </c>
    </row>
    <row r="173" spans="1:12" x14ac:dyDescent="0.25">
      <c r="A173" s="11"/>
      <c r="C173" s="12"/>
      <c r="H173" s="13"/>
      <c r="J173" s="14" t="str">
        <f>IF($A173="","",SUMIFS('Guests'!$C$2:$C$201,'Guests'!$A$2:$A$201,A173,'Guests'!$D$2:$D$201,D173,'Guests'!$I$2:$I$201,"Confirmed"))</f>
        <v/>
      </c>
      <c r="K173" s="14" t="str">
        <f>IF($A173="","",IF((D173="Table 3 (8)"),8,IF((D173="Communal (12)"),12,6)))</f>
        <v/>
      </c>
      <c r="L173" s="14" t="str">
        <f>IF($A173="","",MAX(0,(J173-K173)))</f>
        <v/>
      </c>
    </row>
    <row r="174" spans="1:12" x14ac:dyDescent="0.25">
      <c r="A174" s="11"/>
      <c r="C174" s="12"/>
      <c r="H174" s="13"/>
      <c r="J174" s="14" t="str">
        <f>IF($A174="","",SUMIFS('Guests'!$C$2:$C$201,'Guests'!$A$2:$A$201,A174,'Guests'!$D$2:$D$201,D174,'Guests'!$I$2:$I$201,"Confirmed"))</f>
        <v/>
      </c>
      <c r="K174" s="14" t="str">
        <f>IF($A174="","",IF((D174="Table 3 (8)"),8,IF((D174="Communal (12)"),12,6)))</f>
        <v/>
      </c>
      <c r="L174" s="14" t="str">
        <f>IF($A174="","",MAX(0,(J174-K174)))</f>
        <v/>
      </c>
    </row>
    <row r="175" spans="1:12" x14ac:dyDescent="0.25">
      <c r="A175" s="11"/>
      <c r="C175" s="12"/>
      <c r="H175" s="13"/>
      <c r="J175" s="14" t="str">
        <f>IF($A175="","",SUMIFS('Guests'!$C$2:$C$201,'Guests'!$A$2:$A$201,A175,'Guests'!$D$2:$D$201,D175,'Guests'!$I$2:$I$201,"Confirmed"))</f>
        <v/>
      </c>
      <c r="K175" s="14" t="str">
        <f>IF($A175="","",IF((D175="Table 3 (8)"),8,IF((D175="Communal (12)"),12,6)))</f>
        <v/>
      </c>
      <c r="L175" s="14" t="str">
        <f>IF($A175="","",MAX(0,(J175-K175)))</f>
        <v/>
      </c>
    </row>
    <row r="176" spans="1:12" x14ac:dyDescent="0.25">
      <c r="A176" s="11"/>
      <c r="C176" s="12"/>
      <c r="H176" s="13"/>
      <c r="J176" s="14" t="str">
        <f>IF($A176="","",SUMIFS('Guests'!$C$2:$C$201,'Guests'!$A$2:$A$201,A176,'Guests'!$D$2:$D$201,D176,'Guests'!$I$2:$I$201,"Confirmed"))</f>
        <v/>
      </c>
      <c r="K176" s="14" t="str">
        <f>IF($A176="","",IF((D176="Table 3 (8)"),8,IF((D176="Communal (12)"),12,6)))</f>
        <v/>
      </c>
      <c r="L176" s="14" t="str">
        <f>IF($A176="","",MAX(0,(J176-K176)))</f>
        <v/>
      </c>
    </row>
    <row r="177" spans="1:12" x14ac:dyDescent="0.25">
      <c r="A177" s="11"/>
      <c r="C177" s="12"/>
      <c r="H177" s="13"/>
      <c r="J177" s="14" t="str">
        <f>IF($A177="","",SUMIFS('Guests'!$C$2:$C$201,'Guests'!$A$2:$A$201,A177,'Guests'!$D$2:$D$201,D177,'Guests'!$I$2:$I$201,"Confirmed"))</f>
        <v/>
      </c>
      <c r="K177" s="14" t="str">
        <f>IF($A177="","",IF((D177="Table 3 (8)"),8,IF((D177="Communal (12)"),12,6)))</f>
        <v/>
      </c>
      <c r="L177" s="14" t="str">
        <f>IF($A177="","",MAX(0,(J177-K177)))</f>
        <v/>
      </c>
    </row>
    <row r="178" spans="1:12" x14ac:dyDescent="0.25">
      <c r="A178" s="11"/>
      <c r="C178" s="12"/>
      <c r="H178" s="13"/>
      <c r="J178" s="14" t="str">
        <f>IF($A178="","",SUMIFS('Guests'!$C$2:$C$201,'Guests'!$A$2:$A$201,A178,'Guests'!$D$2:$D$201,D178,'Guests'!$I$2:$I$201,"Confirmed"))</f>
        <v/>
      </c>
      <c r="K178" s="14" t="str">
        <f>IF($A178="","",IF((D178="Table 3 (8)"),8,IF((D178="Communal (12)"),12,6)))</f>
        <v/>
      </c>
      <c r="L178" s="14" t="str">
        <f>IF($A178="","",MAX(0,(J178-K178)))</f>
        <v/>
      </c>
    </row>
    <row r="179" spans="1:12" x14ac:dyDescent="0.25">
      <c r="A179" s="11"/>
      <c r="C179" s="12"/>
      <c r="H179" s="13"/>
      <c r="J179" s="14" t="str">
        <f>IF($A179="","",SUMIFS('Guests'!$C$2:$C$201,'Guests'!$A$2:$A$201,A179,'Guests'!$D$2:$D$201,D179,'Guests'!$I$2:$I$201,"Confirmed"))</f>
        <v/>
      </c>
      <c r="K179" s="14" t="str">
        <f>IF($A179="","",IF((D179="Table 3 (8)"),8,IF((D179="Communal (12)"),12,6)))</f>
        <v/>
      </c>
      <c r="L179" s="14" t="str">
        <f>IF($A179="","",MAX(0,(J179-K179)))</f>
        <v/>
      </c>
    </row>
    <row r="180" spans="1:12" x14ac:dyDescent="0.25">
      <c r="A180" s="11"/>
      <c r="C180" s="12"/>
      <c r="H180" s="13"/>
      <c r="J180" s="14" t="str">
        <f>IF($A180="","",SUMIFS('Guests'!$C$2:$C$201,'Guests'!$A$2:$A$201,A180,'Guests'!$D$2:$D$201,D180,'Guests'!$I$2:$I$201,"Confirmed"))</f>
        <v/>
      </c>
      <c r="K180" s="14" t="str">
        <f>IF($A180="","",IF((D180="Table 3 (8)"),8,IF((D180="Communal (12)"),12,6)))</f>
        <v/>
      </c>
      <c r="L180" s="14" t="str">
        <f>IF($A180="","",MAX(0,(J180-K180)))</f>
        <v/>
      </c>
    </row>
    <row r="181" spans="1:12" x14ac:dyDescent="0.25">
      <c r="A181" s="11"/>
      <c r="C181" s="12"/>
      <c r="H181" s="13"/>
      <c r="J181" s="14" t="str">
        <f>IF($A181="","",SUMIFS('Guests'!$C$2:$C$201,'Guests'!$A$2:$A$201,A181,'Guests'!$D$2:$D$201,D181,'Guests'!$I$2:$I$201,"Confirmed"))</f>
        <v/>
      </c>
      <c r="K181" s="14" t="str">
        <f>IF($A181="","",IF((D181="Table 3 (8)"),8,IF((D181="Communal (12)"),12,6)))</f>
        <v/>
      </c>
      <c r="L181" s="14" t="str">
        <f>IF($A181="","",MAX(0,(J181-K181)))</f>
        <v/>
      </c>
    </row>
    <row r="182" spans="1:12" x14ac:dyDescent="0.25">
      <c r="A182" s="11"/>
      <c r="C182" s="12"/>
      <c r="H182" s="13"/>
      <c r="J182" s="14" t="str">
        <f>IF($A182="","",SUMIFS('Guests'!$C$2:$C$201,'Guests'!$A$2:$A$201,A182,'Guests'!$D$2:$D$201,D182,'Guests'!$I$2:$I$201,"Confirmed"))</f>
        <v/>
      </c>
      <c r="K182" s="14" t="str">
        <f>IF($A182="","",IF((D182="Table 3 (8)"),8,IF((D182="Communal (12)"),12,6)))</f>
        <v/>
      </c>
      <c r="L182" s="14" t="str">
        <f>IF($A182="","",MAX(0,(J182-K182)))</f>
        <v/>
      </c>
    </row>
    <row r="183" spans="1:12" x14ac:dyDescent="0.25">
      <c r="A183" s="11"/>
      <c r="C183" s="12"/>
      <c r="H183" s="13"/>
      <c r="J183" s="14" t="str">
        <f>IF($A183="","",SUMIFS('Guests'!$C$2:$C$201,'Guests'!$A$2:$A$201,A183,'Guests'!$D$2:$D$201,D183,'Guests'!$I$2:$I$201,"Confirmed"))</f>
        <v/>
      </c>
      <c r="K183" s="14" t="str">
        <f>IF($A183="","",IF((D183="Table 3 (8)"),8,IF((D183="Communal (12)"),12,6)))</f>
        <v/>
      </c>
      <c r="L183" s="14" t="str">
        <f>IF($A183="","",MAX(0,(J183-K183)))</f>
        <v/>
      </c>
    </row>
    <row r="184" spans="1:12" x14ac:dyDescent="0.25">
      <c r="A184" s="11"/>
      <c r="C184" s="12"/>
      <c r="H184" s="13"/>
      <c r="J184" s="14" t="str">
        <f>IF($A184="","",SUMIFS('Guests'!$C$2:$C$201,'Guests'!$A$2:$A$201,A184,'Guests'!$D$2:$D$201,D184,'Guests'!$I$2:$I$201,"Confirmed"))</f>
        <v/>
      </c>
      <c r="K184" s="14" t="str">
        <f>IF($A184="","",IF((D184="Table 3 (8)"),8,IF((D184="Communal (12)"),12,6)))</f>
        <v/>
      </c>
      <c r="L184" s="14" t="str">
        <f>IF($A184="","",MAX(0,(J184-K184)))</f>
        <v/>
      </c>
    </row>
    <row r="185" spans="1:12" x14ac:dyDescent="0.25">
      <c r="A185" s="11"/>
      <c r="C185" s="12"/>
      <c r="H185" s="13"/>
      <c r="J185" s="14" t="str">
        <f>IF($A185="","",SUMIFS('Guests'!$C$2:$C$201,'Guests'!$A$2:$A$201,A185,'Guests'!$D$2:$D$201,D185,'Guests'!$I$2:$I$201,"Confirmed"))</f>
        <v/>
      </c>
      <c r="K185" s="14" t="str">
        <f>IF($A185="","",IF((D185="Table 3 (8)"),8,IF((D185="Communal (12)"),12,6)))</f>
        <v/>
      </c>
      <c r="L185" s="14" t="str">
        <f>IF($A185="","",MAX(0,(J185-K185)))</f>
        <v/>
      </c>
    </row>
    <row r="186" spans="1:12" x14ac:dyDescent="0.25">
      <c r="A186" s="11"/>
      <c r="C186" s="12"/>
      <c r="H186" s="13"/>
      <c r="J186" s="14" t="str">
        <f>IF($A186="","",SUMIFS('Guests'!$C$2:$C$201,'Guests'!$A$2:$A$201,A186,'Guests'!$D$2:$D$201,D186,'Guests'!$I$2:$I$201,"Confirmed"))</f>
        <v/>
      </c>
      <c r="K186" s="14" t="str">
        <f>IF($A186="","",IF((D186="Table 3 (8)"),8,IF((D186="Communal (12)"),12,6)))</f>
        <v/>
      </c>
      <c r="L186" s="14" t="str">
        <f>IF($A186="","",MAX(0,(J186-K186)))</f>
        <v/>
      </c>
    </row>
    <row r="187" spans="1:12" x14ac:dyDescent="0.25">
      <c r="A187" s="11"/>
      <c r="C187" s="12"/>
      <c r="H187" s="13"/>
      <c r="J187" s="14" t="str">
        <f>IF($A187="","",SUMIFS('Guests'!$C$2:$C$201,'Guests'!$A$2:$A$201,A187,'Guests'!$D$2:$D$201,D187,'Guests'!$I$2:$I$201,"Confirmed"))</f>
        <v/>
      </c>
      <c r="K187" s="14" t="str">
        <f>IF($A187="","",IF((D187="Table 3 (8)"),8,IF((D187="Communal (12)"),12,6)))</f>
        <v/>
      </c>
      <c r="L187" s="14" t="str">
        <f>IF($A187="","",MAX(0,(J187-K187)))</f>
        <v/>
      </c>
    </row>
    <row r="188" spans="1:12" x14ac:dyDescent="0.25">
      <c r="A188" s="11"/>
      <c r="C188" s="12"/>
      <c r="H188" s="13"/>
      <c r="J188" s="14" t="str">
        <f>IF($A188="","",SUMIFS('Guests'!$C$2:$C$201,'Guests'!$A$2:$A$201,A188,'Guests'!$D$2:$D$201,D188,'Guests'!$I$2:$I$201,"Confirmed"))</f>
        <v/>
      </c>
      <c r="K188" s="14" t="str">
        <f>IF($A188="","",IF((D188="Table 3 (8)"),8,IF((D188="Communal (12)"),12,6)))</f>
        <v/>
      </c>
      <c r="L188" s="14" t="str">
        <f>IF($A188="","",MAX(0,(J188-K188)))</f>
        <v/>
      </c>
    </row>
    <row r="189" spans="1:12" x14ac:dyDescent="0.25">
      <c r="A189" s="11"/>
      <c r="C189" s="12"/>
      <c r="H189" s="13"/>
      <c r="J189" s="14" t="str">
        <f>IF($A189="","",SUMIFS('Guests'!$C$2:$C$201,'Guests'!$A$2:$A$201,A189,'Guests'!$D$2:$D$201,D189,'Guests'!$I$2:$I$201,"Confirmed"))</f>
        <v/>
      </c>
      <c r="K189" s="14" t="str">
        <f>IF($A189="","",IF((D189="Table 3 (8)"),8,IF((D189="Communal (12)"),12,6)))</f>
        <v/>
      </c>
      <c r="L189" s="14" t="str">
        <f>IF($A189="","",MAX(0,(J189-K189)))</f>
        <v/>
      </c>
    </row>
    <row r="190" spans="1:12" x14ac:dyDescent="0.25">
      <c r="A190" s="11"/>
      <c r="C190" s="12"/>
      <c r="H190" s="13"/>
      <c r="J190" s="14" t="str">
        <f>IF($A190="","",SUMIFS('Guests'!$C$2:$C$201,'Guests'!$A$2:$A$201,A190,'Guests'!$D$2:$D$201,D190,'Guests'!$I$2:$I$201,"Confirmed"))</f>
        <v/>
      </c>
      <c r="K190" s="14" t="str">
        <f>IF($A190="","",IF((D190="Table 3 (8)"),8,IF((D190="Communal (12)"),12,6)))</f>
        <v/>
      </c>
      <c r="L190" s="14" t="str">
        <f>IF($A190="","",MAX(0,(J190-K190)))</f>
        <v/>
      </c>
    </row>
    <row r="191" spans="1:12" x14ac:dyDescent="0.25">
      <c r="A191" s="11"/>
      <c r="C191" s="12"/>
      <c r="H191" s="13"/>
      <c r="J191" s="14" t="str">
        <f>IF($A191="","",SUMIFS('Guests'!$C$2:$C$201,'Guests'!$A$2:$A$201,A191,'Guests'!$D$2:$D$201,D191,'Guests'!$I$2:$I$201,"Confirmed"))</f>
        <v/>
      </c>
      <c r="K191" s="14" t="str">
        <f>IF($A191="","",IF((D191="Table 3 (8)"),8,IF((D191="Communal (12)"),12,6)))</f>
        <v/>
      </c>
      <c r="L191" s="14" t="str">
        <f>IF($A191="","",MAX(0,(J191-K191)))</f>
        <v/>
      </c>
    </row>
    <row r="192" spans="1:12" x14ac:dyDescent="0.25">
      <c r="A192" s="11"/>
      <c r="C192" s="12"/>
      <c r="H192" s="13"/>
      <c r="J192" s="14" t="str">
        <f>IF($A192="","",SUMIFS('Guests'!$C$2:$C$201,'Guests'!$A$2:$A$201,A192,'Guests'!$D$2:$D$201,D192,'Guests'!$I$2:$I$201,"Confirmed"))</f>
        <v/>
      </c>
      <c r="K192" s="14" t="str">
        <f>IF($A192="","",IF((D192="Table 3 (8)"),8,IF((D192="Communal (12)"),12,6)))</f>
        <v/>
      </c>
      <c r="L192" s="14" t="str">
        <f>IF($A192="","",MAX(0,(J192-K192)))</f>
        <v/>
      </c>
    </row>
    <row r="193" spans="1:12" x14ac:dyDescent="0.25">
      <c r="A193" s="11"/>
      <c r="C193" s="12"/>
      <c r="H193" s="13"/>
      <c r="J193" s="14" t="str">
        <f>IF($A193="","",SUMIFS('Guests'!$C$2:$C$201,'Guests'!$A$2:$A$201,A193,'Guests'!$D$2:$D$201,D193,'Guests'!$I$2:$I$201,"Confirmed"))</f>
        <v/>
      </c>
      <c r="K193" s="14" t="str">
        <f>IF($A193="","",IF((D193="Table 3 (8)"),8,IF((D193="Communal (12)"),12,6)))</f>
        <v/>
      </c>
      <c r="L193" s="14" t="str">
        <f>IF($A193="","",MAX(0,(J193-K193)))</f>
        <v/>
      </c>
    </row>
    <row r="194" spans="1:12" x14ac:dyDescent="0.25">
      <c r="A194" s="11"/>
      <c r="C194" s="12"/>
      <c r="H194" s="13"/>
      <c r="J194" s="14" t="str">
        <f>IF($A194="","",SUMIFS('Guests'!$C$2:$C$201,'Guests'!$A$2:$A$201,A194,'Guests'!$D$2:$D$201,D194,'Guests'!$I$2:$I$201,"Confirmed"))</f>
        <v/>
      </c>
      <c r="K194" s="14" t="str">
        <f>IF($A194="","",IF((D194="Table 3 (8)"),8,IF((D194="Communal (12)"),12,6)))</f>
        <v/>
      </c>
      <c r="L194" s="14" t="str">
        <f>IF($A194="","",MAX(0,(J194-K194)))</f>
        <v/>
      </c>
    </row>
    <row r="195" spans="1:12" x14ac:dyDescent="0.25">
      <c r="A195" s="11"/>
      <c r="C195" s="12"/>
      <c r="H195" s="13"/>
      <c r="J195" s="14" t="str">
        <f>IF($A195="","",SUMIFS('Guests'!$C$2:$C$201,'Guests'!$A$2:$A$201,A195,'Guests'!$D$2:$D$201,D195,'Guests'!$I$2:$I$201,"Confirmed"))</f>
        <v/>
      </c>
      <c r="K195" s="14" t="str">
        <f>IF($A195="","",IF((D195="Table 3 (8)"),8,IF((D195="Communal (12)"),12,6)))</f>
        <v/>
      </c>
      <c r="L195" s="14" t="str">
        <f>IF($A195="","",MAX(0,(J195-K195)))</f>
        <v/>
      </c>
    </row>
    <row r="196" spans="1:12" x14ac:dyDescent="0.25">
      <c r="A196" s="11"/>
      <c r="C196" s="12"/>
      <c r="H196" s="13"/>
      <c r="J196" s="14" t="str">
        <f>IF($A196="","",SUMIFS('Guests'!$C$2:$C$201,'Guests'!$A$2:$A$201,A196,'Guests'!$D$2:$D$201,D196,'Guests'!$I$2:$I$201,"Confirmed"))</f>
        <v/>
      </c>
      <c r="K196" s="14" t="str">
        <f>IF($A196="","",IF((D196="Table 3 (8)"),8,IF((D196="Communal (12)"),12,6)))</f>
        <v/>
      </c>
      <c r="L196" s="14" t="str">
        <f>IF($A196="","",MAX(0,(J196-K196)))</f>
        <v/>
      </c>
    </row>
    <row r="197" spans="1:12" x14ac:dyDescent="0.25">
      <c r="A197" s="11"/>
      <c r="C197" s="12"/>
      <c r="H197" s="13"/>
      <c r="J197" s="14" t="str">
        <f>IF($A197="","",SUMIFS('Guests'!$C$2:$C$201,'Guests'!$A$2:$A$201,A197,'Guests'!$D$2:$D$201,D197,'Guests'!$I$2:$I$201,"Confirmed"))</f>
        <v/>
      </c>
      <c r="K197" s="14" t="str">
        <f>IF($A197="","",IF((D197="Table 3 (8)"),8,IF((D197="Communal (12)"),12,6)))</f>
        <v/>
      </c>
      <c r="L197" s="14" t="str">
        <f>IF($A197="","",MAX(0,(J197-K197)))</f>
        <v/>
      </c>
    </row>
    <row r="198" spans="1:12" x14ac:dyDescent="0.25">
      <c r="A198" s="11"/>
      <c r="C198" s="12"/>
      <c r="H198" s="13"/>
      <c r="J198" s="14" t="str">
        <f>IF($A198="","",SUMIFS('Guests'!$C$2:$C$201,'Guests'!$A$2:$A$201,A198,'Guests'!$D$2:$D$201,D198,'Guests'!$I$2:$I$201,"Confirmed"))</f>
        <v/>
      </c>
      <c r="K198" s="14" t="str">
        <f>IF($A198="","",IF((D198="Table 3 (8)"),8,IF((D198="Communal (12)"),12,6)))</f>
        <v/>
      </c>
      <c r="L198" s="14" t="str">
        <f>IF($A198="","",MAX(0,(J198-K198)))</f>
        <v/>
      </c>
    </row>
    <row r="199" spans="1:12" x14ac:dyDescent="0.25">
      <c r="A199" s="11"/>
      <c r="C199" s="12"/>
      <c r="H199" s="13"/>
      <c r="J199" s="14" t="str">
        <f>IF($A199="","",SUMIFS('Guests'!$C$2:$C$201,'Guests'!$A$2:$A$201,A199,'Guests'!$D$2:$D$201,D199,'Guests'!$I$2:$I$201,"Confirmed"))</f>
        <v/>
      </c>
      <c r="K199" s="14" t="str">
        <f>IF($A199="","",IF((D199="Table 3 (8)"),8,IF((D199="Communal (12)"),12,6)))</f>
        <v/>
      </c>
      <c r="L199" s="14" t="str">
        <f>IF($A199="","",MAX(0,(J199-K199)))</f>
        <v/>
      </c>
    </row>
    <row r="200" spans="1:12" x14ac:dyDescent="0.25">
      <c r="A200" s="11"/>
      <c r="C200" s="12"/>
      <c r="H200" s="13"/>
      <c r="J200" s="14" t="str">
        <f>IF($A200="","",SUMIFS('Guests'!$C$2:$C$201,'Guests'!$A$2:$A$201,A200,'Guests'!$D$2:$D$201,D200,'Guests'!$I$2:$I$201,"Confirmed"))</f>
        <v/>
      </c>
      <c r="K200" s="14" t="str">
        <f>IF($A200="","",IF((D200="Table 3 (8)"),8,IF((D200="Communal (12)"),12,6)))</f>
        <v/>
      </c>
      <c r="L200" s="14" t="str">
        <f>IF($A200="","",MAX(0,(J200-K200)))</f>
        <v/>
      </c>
    </row>
    <row r="201" spans="1:12" x14ac:dyDescent="0.25">
      <c r="A201" s="11"/>
      <c r="C201" s="12"/>
      <c r="H201" s="13"/>
      <c r="J201" s="14" t="str">
        <f>IF($A201="","",SUMIFS('Guests'!$C$2:$C$201,'Guests'!$A$2:$A$201,A201,'Guests'!$D$2:$D$201,D201,'Guests'!$I$2:$I$201,"Confirmed"))</f>
        <v/>
      </c>
      <c r="K201" s="14" t="str">
        <f>IF($A201="","",IF((D201="Table 3 (8)"),8,IF((D201="Communal (12)"),12,6)))</f>
        <v/>
      </c>
      <c r="L201" s="14" t="str">
        <f>IF($A201="","",MAX(0,(J201-K201)))</f>
        <v/>
      </c>
    </row>
  </sheetData>
  <autoFilter ref="A1:L1"/>
  <conditionalFormatting sqref="L2:L201">
    <cfRule type="expression" dxfId="0" priority="1">
      <formula>AND(L2&lt;&gt;"",L2&gt;0)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Table 1 (6), Table 2 (6), Table 3 (8), Communal (12)" sqref="D2:D201">
      <formula1>"Table 1 (6),Table 2 (6),Table 3 (8),Communal (12)"</formula1>
    </dataValidation>
    <dataValidation type="list" allowBlank="1" showErrorMessage="1" errorTitle="Pick from the list" error="Choose one of: Unpaid, Paid, Comp" sqref="G2:G201">
      <formula1>"Unpaid,Paid,Comp"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Confirmed, Waitlist, Cancelled" sqref="I2:I201">
      <formula1>"Confirmed,Waitlist,Cancelled"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v>32</v>
      </c>
    </row>
    <row r="4" spans="1:2" x14ac:dyDescent="0.25">
      <c r="A4" t="s">
        <v>48</v>
      </c>
      <c r="B4" s="19">
        <f>SUMIFS('Guests'!$C$2:$C$201,'Guests'!$I$2:$I$201,"Confirmed")</f>
        <v>13</v>
      </c>
    </row>
    <row r="5" spans="1:2" x14ac:dyDescent="0.25">
      <c r="A5" t="s">
        <v>42</v>
      </c>
      <c r="B5" s="19">
        <f>SUMIFS('Guests'!$C$2:$C$201,'Guests'!$I$2:$I$201,"Waitlist")</f>
        <v>2</v>
      </c>
    </row>
    <row r="6" spans="1:3" x14ac:dyDescent="0.25">
      <c r="A6" s="16" t="s">
        <v>49</v>
      </c>
      <c r="B6" s="17"/>
      <c r="C6" s="17"/>
    </row>
    <row r="7" spans="1:3" x14ac:dyDescent="0.25">
      <c r="A7" t="s">
        <v>50</v>
      </c>
      <c r="B7" s="20">
        <f>SUMIFS('Guests'!$H$2:$H$201,'Guests'!$G$2:$G$201,"Unpaid")</f>
        <v>190</v>
      </c>
      <c r="C7" s="21" t="s">
        <v>51</v>
      </c>
    </row>
    <row r="8" spans="1:2" x14ac:dyDescent="0.25">
      <c r="A8" t="s">
        <v>52</v>
      </c>
      <c r="B8" s="19">
        <f>(COUNTA('Guests'!$F$2:$F$201)-COUNTIF('Guests'!$F$2:$F$201,"None"))</f>
        <v>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Guests</vt:lpstr>
      <vt:lpstr>Dinner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