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<sst xmlns="http://schemas.openxmlformats.org/spreadsheetml/2006/main" count="58" uniqueCount="57">
  <si>
    <t>Sunroom Build Tracker</t>
  </si>
  <si>
    <t>A free build tracker for sunroom builders: track foundation, frame, and finish phases with crew and status in Sheets or Excel.</t>
  </si>
  <si>
    <t>Quick start</t>
  </si>
  <si>
    <t>Open the Jobs tab and replace the sample rows with your own — one row per entry. Formulas fill in automatically for new rows.</t>
  </si>
  <si>
    <t>Four-season rooms need foundation and energy-code inspections; Promised turns red when a phase slips.</t>
  </si>
  <si>
    <t>Collect progress payments at foundation, dry-in and completion.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</si>
  <si>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</si>
  <si>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</si>
  <si>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</si>
  <si>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</si>
  <si>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</si>
  <si>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</si>
  <si>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</si>
  <si>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</si>
  <si>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</si>
  <si>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</si>
  <si>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Room type</t>
  </si>
  <si>
    <t>Stage</t>
  </si>
  <si>
    <t>Crew</t>
  </si>
  <si>
    <t>Promised</t>
  </si>
  <si>
    <t>Price</t>
  </si>
  <si>
    <t>Deposit</t>
  </si>
  <si>
    <t>Balance</t>
  </si>
  <si>
    <t>Days open</t>
  </si>
  <si>
    <t>Holt</t>
  </si>
  <si>
    <t>14x16 four-season, gable roof</t>
  </si>
  <si>
    <t>Glazing and roof</t>
  </si>
  <si>
    <t>Crew A</t>
  </si>
  <si>
    <t>Sato</t>
  </si>
  <si>
    <t>12x12 three-season screen room</t>
  </si>
  <si>
    <t>Foundation</t>
  </si>
  <si>
    <t>Crew B</t>
  </si>
  <si>
    <t>Kline</t>
  </si>
  <si>
    <t>Patio enclosure</t>
  </si>
  <si>
    <t>Permit</t>
  </si>
  <si>
    <t>Parker</t>
  </si>
  <si>
    <t>16x20 four-season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</si>
  <si>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</si>
  <si>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</si>
  <si>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</si>
  <si>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</si>
  <si>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</si>
  <si>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</si>
  <si>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</si>
  <si>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</si>
  <si>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</si>
  <si>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Permit</t>
  </si>
  <si>
    <t>Stage: Foundation</t>
  </si>
  <si>
    <t>Stage: Framing / kit</t>
  </si>
  <si>
    <t>Stage: Glazing and roof</t>
  </si>
  <si>
    <t>Stage: Electrical and finish</t>
  </si>
  <si>
    <t>Stage: Final inspection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</si>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</sst>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46268</v>
      </c>
      <c r="B2" t="s">
        <v>24</v>
      </c>
      <c r="C2" t="s">
        <v>25</v>
      </c>
      <c r="D2" t="s">
        <v>26</v>
      </c>
      <c r="E2" t="s">
        <v>27</v>
      </c>
      <c r="F2" s="11">
        <v>46314</v>
      </c>
      <c r="G2" s="12">
        <v>48500</v>
      </c>
      <c r="H2" s="12">
        <v>20000</v>
      </c>
      <c r="I2" s="13">
        <f>IF($A2="","",(G2-H2))</f>
        <v>28500</v>
      </c>
      <c r="J2" s="14">
        <f>IF($A2="","",IF(OR((D2="Complete")),"",(TODAY()-A2)))</f>
        <v>39</v>
      </c>
    </row>
    <row r="3" spans="1:10" x14ac:dyDescent="0.25">
      <c r="A3" s="11">
        <v>46288</v>
      </c>
      <c r="B3" t="s">
        <v>28</v>
      </c>
      <c r="C3" t="s">
        <v>29</v>
      </c>
      <c r="D3" t="s">
        <v>30</v>
      </c>
      <c r="E3" t="s">
        <v>31</v>
      </c>
      <c r="F3" s="11">
        <v>46318</v>
      </c>
      <c r="G3" s="12">
        <v>21800</v>
      </c>
      <c r="H3" s="12">
        <v>8000</v>
      </c>
      <c r="I3" s="13">
        <f>IF($A3="","",(G3-H3))</f>
        <v>13800</v>
      </c>
      <c r="J3" s="14">
        <f>IF($A3="","",IF(OR((D3="Complete")),"",(TODAY()-A3)))</f>
        <v>19</v>
      </c>
    </row>
    <row r="4" spans="1:10" x14ac:dyDescent="0.25">
      <c r="A4" s="11">
        <v>46298</v>
      </c>
      <c r="B4" t="s">
        <v>32</v>
      </c>
      <c r="C4" t="s">
        <v>33</v>
      </c>
      <c r="D4" t="s">
        <v>34</v>
      </c>
      <c r="F4" s="11">
        <v>46333</v>
      </c>
      <c r="G4" s="12">
        <v>16400</v>
      </c>
      <c r="H4" s="12">
        <v>5000</v>
      </c>
      <c r="I4" s="13">
        <f>IF($A4="","",(G4-H4))</f>
        <v>11400</v>
      </c>
      <c r="J4" s="14">
        <f>IF($A4="","",IF(OR((D4="Complete")),"",(TODAY()-A4)))</f>
        <v>9</v>
      </c>
    </row>
    <row r="5" spans="1:10" x14ac:dyDescent="0.25">
      <c r="A5" s="11">
        <v>46218</v>
      </c>
      <c r="B5" t="s">
        <v>35</v>
      </c>
      <c r="C5" t="s">
        <v>36</v>
      </c>
      <c r="D5" t="s">
        <v>37</v>
      </c>
      <c r="E5" t="s">
        <v>27</v>
      </c>
      <c r="F5" s="11">
        <v>46294</v>
      </c>
      <c r="G5" s="12">
        <v>62000</v>
      </c>
      <c r="H5" s="12">
        <v>62000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Permit, Foundation, Framing / kit, Glazing and roof, Electrical and finish, Final inspection, Complete" sqref="D2:D201">
      <formula1>"Design,Permit,Foundation,Framing / kit,Glazing and roof,Electrical and finish,Final inspection,Complete"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COUNTIF('Jobs'!$D$2:$D$201,"Design")</f>
        <v>0</v>
      </c>
    </row>
    <row r="7" spans="1:2" x14ac:dyDescent="0.25">
      <c r="A7" t="s">
        <v>46</v>
      </c>
      <c r="B7" s="18">
        <f>COUNTIF('Jobs'!$D$2:$D$201,"Permit")</f>
        <v>1</v>
      </c>
    </row>
    <row r="8" spans="1:2" x14ac:dyDescent="0.25">
      <c r="A8" t="s">
        <v>47</v>
      </c>
      <c r="B8" s="18">
        <f>COUNTIF('Jobs'!$D$2:$D$201,"Foundation")</f>
        <v>1</v>
      </c>
    </row>
    <row r="9" spans="1:2" x14ac:dyDescent="0.25">
      <c r="A9" t="s">
        <v>48</v>
      </c>
      <c r="B9" s="18">
        <f>COUNTIF('Jobs'!$D$2:$D$201,"Framing / kit")</f>
        <v>0</v>
      </c>
    </row>
    <row r="10" spans="1:2" x14ac:dyDescent="0.25">
      <c r="A10" t="s">
        <v>49</v>
      </c>
      <c r="B10" s="18">
        <f>COUNTIF('Jobs'!$D$2:$D$201,"Glazing and roof")</f>
        <v>1</v>
      </c>
    </row>
    <row r="11" spans="1:2" x14ac:dyDescent="0.25">
      <c r="A11" t="s">
        <v>50</v>
      </c>
      <c r="B11" s="18">
        <f>COUNTIF('Jobs'!$D$2:$D$201,"Electrical and finish")</f>
        <v>0</v>
      </c>
    </row>
    <row r="12" spans="1:2" x14ac:dyDescent="0.25">
      <c r="A12" t="s">
        <v>51</v>
      </c>
      <c r="B12" s="18">
        <f>COUNTIF('Jobs'!$D$2:$D$201,"Final inspection")</f>
        <v>0</v>
      </c>
    </row>
    <row r="13" spans="1:2" x14ac:dyDescent="0.25">
      <c r="A13" t="s">
        <v>52</v>
      </c>
      <c r="B13" s="18">
        <f>COUNTIF('Jobs'!$D$2:$D$201,"Complete")</f>
        <v>1</v>
      </c>
    </row>
    <row r="14" spans="1:3" x14ac:dyDescent="0.25">
      <c r="A14" s="16" t="s">
        <v>53</v>
      </c>
      <c r="B14" s="17"/>
      <c r="C14" s="17"/>
    </row>
    <row r="15" spans="1:2" x14ac:dyDescent="0.25">
      <c r="A15" t="s">
        <v>54</v>
      </c>
      <c r="B15" s="19">
        <f>SUM('Jobs'!$G$2:$G$201)</f>
        <v>148700</v>
      </c>
    </row>
    <row r="16" spans="1:2" x14ac:dyDescent="0.25">
      <c r="A16" t="s">
        <v>55</v>
      </c>
      <c r="B16" s="19">
        <f>SUM('Jobs'!$H$2:$H$201)</f>
        <v>95000</v>
      </c>
    </row>
    <row r="17" spans="1:2" x14ac:dyDescent="0.25">
      <c r="A17" t="s">
        <v>56</v>
      </c>
      <c r="B17" s="19">
        <f>SUM('Jobs'!$I$2:$I$201)</f>
        <v>53700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