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<sst xmlns="http://schemas.openxmlformats.org/spreadsheetml/2006/main" count="47" uniqueCount="46">
  <si>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Stationery Shop Inventory Tracker</t>
  </si>
  <si>
    <t>A free inventory tracker for stationery shops: log SKUs by line and supplier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</si>
  <si>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</si>
  <si>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</si>
  <si>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Planners and calendars sell from late summer to January; order deep early and mark down in February.</t>
  </si>
  <si>
    <t>Margin compares retail with cost; Stock status flags SKUs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</si>
  <si>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</si>
  <si>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</si>
  <si>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</si>
  <si>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</si>
  <si>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</si>
  <si>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</si>
  <si>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</si>
  <si>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</si>
  <si>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Line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</si>
  <si>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</si>
  <si>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</si>
  <si>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</si>
  <si>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</si>
  <si>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</si>
  <si>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</si>
  <si>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</si>
  <si>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</si>
  <si>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Letterpress thank-you card</t>
  </si>
  <si>
    <t>Cards</t>
  </si>
  <si>
    <t>Local press</t>
  </si>
  <si>
    <t>Dot grid notebook A5</t>
  </si>
  <si>
    <t>Notebooks</t>
  </si>
  <si>
    <t>Leuchtturm1917</t>
  </si>
  <si>
    <t>Gel pen 0.5 black</t>
  </si>
  <si>
    <t>Pens</t>
  </si>
  <si>
    <t>Pilot</t>
  </si>
  <si>
    <t>2027 weekly planner</t>
  </si>
  <si>
    <t>Planners</t>
  </si>
  <si>
    <t>Moleskine</t>
  </si>
  <si>
    <t>Kraft wrapping roll</t>
  </si>
  <si>
    <t>Wrapping</t>
  </si>
  <si>
    <t>Wholesale</t>
  </si>
  <si>
    <t>Brass paperclip tray</t>
  </si>
  <si>
    <t>Desk accessories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</si>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</sst>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36</v>
      </c>
      <c r="E2" s="11">
        <v>18</v>
      </c>
      <c r="F2" s="12">
        <v>2.1</v>
      </c>
      <c r="G2" s="12">
        <v>6.5</v>
      </c>
      <c r="H2" s="13">
        <f>IF($A2="","",IFERROR(((G2-F2)/G2),0))</f>
        <v>0.676923076923077</v>
      </c>
      <c r="I2" s="14">
        <f>IF($A2="","",(D2*F2))</f>
        <v>75.60000000000001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27</v>
      </c>
      <c r="C3" t="s">
        <v>28</v>
      </c>
      <c r="D3" s="11">
        <v>14</v>
      </c>
      <c r="E3" s="11">
        <v>8</v>
      </c>
      <c r="F3" s="12">
        <v>11</v>
      </c>
      <c r="G3" s="12">
        <v>24.95</v>
      </c>
      <c r="H3" s="13">
        <f>IF($A3="","",IFERROR(((G3-F3)/G3),0))</f>
        <v>0.5591182364729459</v>
      </c>
      <c r="I3" s="14">
        <f>IF($A3="","",(D3*F3))</f>
        <v>154</v>
      </c>
      <c r="J3" s="15" t="str">
        <f>IF($A3="","",IF((D3&lt;=E3),"Reorder","OK"))</f>
        <v>OK</v>
      </c>
    </row>
    <row r="4" spans="1:10" x14ac:dyDescent="0.25">
      <c r="A4" t="s">
        <v>29</v>
      </c>
      <c r="B4" t="s">
        <v>30</v>
      </c>
      <c r="C4" t="s">
        <v>31</v>
      </c>
      <c r="D4" s="11">
        <v>60</v>
      </c>
      <c r="E4" s="11">
        <v>30</v>
      </c>
      <c r="F4" s="12">
        <v>1.2</v>
      </c>
      <c r="G4" s="12">
        <v>3.25</v>
      </c>
      <c r="H4" s="13">
        <f>IF($A4="","",IFERROR(((G4-F4)/G4),0))</f>
        <v>0.6307692307692307</v>
      </c>
      <c r="I4" s="14">
        <f>IF($A4="","",(D4*F4))</f>
        <v>72</v>
      </c>
      <c r="J4" s="15" t="str">
        <f>IF($A4="","",IF((D4&lt;=E4),"Reorder","OK"))</f>
        <v>OK</v>
      </c>
    </row>
    <row r="5" spans="1:10" x14ac:dyDescent="0.25">
      <c r="A5" t="s">
        <v>32</v>
      </c>
      <c r="B5" t="s">
        <v>33</v>
      </c>
      <c r="C5" t="s">
        <v>34</v>
      </c>
      <c r="D5" s="11">
        <v>9</v>
      </c>
      <c r="E5" s="11">
        <v>10</v>
      </c>
      <c r="F5" s="12">
        <v>14</v>
      </c>
      <c r="G5" s="12">
        <v>29.95</v>
      </c>
      <c r="H5" s="13">
        <f>IF($A5="","",IFERROR(((G5-F5)/G5),0))</f>
        <v>0.5325542570951586</v>
      </c>
      <c r="I5" s="14">
        <f>IF($A5="","",(D5*F5))</f>
        <v>126</v>
      </c>
      <c r="J5" s="15" t="str">
        <f>IF($A5="","",IF((D5&lt;=E5),"Reorder","OK"))</f>
        <v>Reorder</v>
      </c>
    </row>
    <row r="6" spans="1:10" x14ac:dyDescent="0.25">
      <c r="A6" t="s">
        <v>35</v>
      </c>
      <c r="B6" t="s">
        <v>36</v>
      </c>
      <c r="C6" t="s">
        <v>37</v>
      </c>
      <c r="D6" s="11">
        <v>22</v>
      </c>
      <c r="E6" s="11">
        <v>10</v>
      </c>
      <c r="F6" s="12">
        <v>3.5</v>
      </c>
      <c r="G6" s="12">
        <v>9.5</v>
      </c>
      <c r="H6" s="13">
        <f>IF($A6="","",IFERROR(((G6-F6)/G6),0))</f>
        <v>0.631578947368421</v>
      </c>
      <c r="I6" s="14">
        <f>IF($A6="","",(D6*F6))</f>
        <v>77</v>
      </c>
      <c r="J6" s="15" t="str">
        <f>IF($A6="","",IF((D6&lt;=E6),"Reorder","OK"))</f>
        <v>OK</v>
      </c>
    </row>
    <row r="7" spans="1:10" x14ac:dyDescent="0.25">
      <c r="A7" t="s">
        <v>38</v>
      </c>
      <c r="B7" t="s">
        <v>39</v>
      </c>
      <c r="C7" t="s">
        <v>37</v>
      </c>
      <c r="D7" s="11">
        <v>6</v>
      </c>
      <c r="E7" s="11">
        <v>4</v>
      </c>
      <c r="F7" s="12">
        <v>8</v>
      </c>
      <c r="G7" s="12">
        <v>22</v>
      </c>
      <c r="H7" s="13">
        <f>IF($A7="","",IFERROR(((G7-F7)/G7),0))</f>
        <v>0.6363636363636364</v>
      </c>
      <c r="I7" s="14">
        <f>IF($A7="","",(D7*F7))</f>
        <v>48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Cards, Notebooks, Pens, Planners, Wrapping, Desk accessories" sqref="B2:B201">
      <formula1>"Cards,Notebooks,Pens,Planners,Wrapping,Desk accessories"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SUM('Inventory'!$I$2:$I$201)</f>
        <v>552.6</v>
      </c>
    </row>
    <row r="4" spans="1:2" x14ac:dyDescent="0.25">
      <c r="A4" t="s">
        <v>45</v>
      </c>
      <c r="B4" s="20">
        <f>COUNTIF('Inventory'!$J$2:$J$201,"Reorder")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