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<sst xmlns="http://schemas.openxmlformats.org/spreadsheetml/2006/main" count="61" uniqueCount="55">
  <si>
    <t>Spa Appointment Tracker</t>
  </si>
  <si>
    <t>A free day spa appointment spreadsheet: schedule by provider and room with service, price, and rebook tracking, in Google Sheets and Excel.</t>
  </si>
  <si>
    <t>Quick start</t>
  </si>
  <si>
    <t>Open the Appointments tab and replace the sample rows with your own — one row per entry. Formulas fill in automatically for new rows.</t>
  </si>
  <si>
    <t>Book by room and put the provider in the client cell; Double-booked turns red when a room overlaps (Room 1 at noon here).</t>
  </si>
  <si>
    <t>Leave 15 minutes between bookings in a room for turnover.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</si>
  <si>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</si>
  <si>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</si>
  <si>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</si>
  <si>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</si>
  <si>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</si>
  <si>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</si>
  <si>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</si>
  <si>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</si>
  <si>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</si>
  <si>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</si>
  <si>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</si>
  <si>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</si>
  <si>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</si>
  <si>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Room</t>
  </si>
  <si>
    <t>Status</t>
  </si>
  <si>
    <t>Price</t>
  </si>
  <si>
    <t>End</t>
  </si>
  <si>
    <t>Double-booked</t>
  </si>
  <si>
    <t>Grace L. (Tess)</t>
  </si>
  <si>
    <t>Swedish massage 60</t>
  </si>
  <si>
    <t>Room 1</t>
  </si>
  <si>
    <t>Confirmed</t>
  </si>
  <si>
    <t>Amira S. (Kim)</t>
  </si>
  <si>
    <t>Signature facial</t>
  </si>
  <si>
    <t>Room 2</t>
  </si>
  <si>
    <t>Kelly P. (Tess)</t>
  </si>
  <si>
    <t>Deep tissue 90</t>
  </si>
  <si>
    <t>Booked</t>
  </si>
  <si>
    <t>Dana and Leo W.</t>
  </si>
  <si>
    <t>Couples massage</t>
  </si>
  <si>
    <t>Couples suite</t>
  </si>
  <si>
    <t>Lucy T. (Kim)</t>
  </si>
  <si>
    <t>Hot stone 75</t>
  </si>
  <si>
    <t>Olivia R.</t>
  </si>
  <si>
    <t>Body wrap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</si>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</sst>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0.4166666666666667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110</v>
      </c>
      <c r="I2" s="15">
        <f>IF($A2="","",(B2+(C2/1440)))</f>
        <v>0.45833333333333337</v>
      </c>
      <c r="J2" s="16">
        <f>IF($A2="","",(COUNTIFS('Appointments'!$F$2:$F$201,F2,'Appointments'!$A$2:$A$201,A2,'Appointments'!$B$2:$B$201,("&lt;"&amp;I2),'Appointments'!$I$2:$I$201,("&gt;"&amp;B2))-1))</f>
        <v>1</v>
      </c>
    </row>
    <row r="3" spans="1:10" x14ac:dyDescent="0.25">
      <c r="A3" s="11">
        <v>46309</v>
      </c>
      <c r="B3" s="12">
        <v>0.4166666666666667</v>
      </c>
      <c r="C3" s="13">
        <v>60</v>
      </c>
      <c r="D3" t="s">
        <v>28</v>
      </c>
      <c r="E3" t="s">
        <v>29</v>
      </c>
      <c r="F3" t="s">
        <v>30</v>
      </c>
      <c r="G3" t="s">
        <v>27</v>
      </c>
      <c r="H3" s="14">
        <v>120</v>
      </c>
      <c r="I3" s="15">
        <f>IF($A3="","",(B3+(C3/1440)))</f>
        <v>0.45833333333333337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0.4583333333333333</v>
      </c>
      <c r="C4" s="13">
        <v>90</v>
      </c>
      <c r="D4" t="s">
        <v>31</v>
      </c>
      <c r="E4" t="s">
        <v>32</v>
      </c>
      <c r="F4" t="s">
        <v>26</v>
      </c>
      <c r="G4" t="s">
        <v>33</v>
      </c>
      <c r="H4" s="14">
        <v>160</v>
      </c>
      <c r="I4" s="15">
        <f>IF($A4="","",(B4+(C4/1440)))</f>
        <v>0.5208333333333333</v>
      </c>
      <c r="J4" s="16">
        <f>IF($A4="","",(COUNTIFS('Appointments'!$F$2:$F$201,F4,'Appointments'!$A$2:$A$201,A4,'Appointments'!$B$2:$B$201,("&lt;"&amp;I4),'Appointments'!$I$2:$I$201,("&gt;"&amp;B4))-1))</f>
        <v>2</v>
      </c>
    </row>
    <row r="5" spans="1:10" x14ac:dyDescent="0.25">
      <c r="A5" s="11">
        <v>46309</v>
      </c>
      <c r="B5" s="12">
        <v>0.5</v>
      </c>
      <c r="C5" s="13">
        <v>60</v>
      </c>
      <c r="D5" t="s">
        <v>34</v>
      </c>
      <c r="E5" t="s">
        <v>35</v>
      </c>
      <c r="F5" t="s">
        <v>36</v>
      </c>
      <c r="G5" t="s">
        <v>33</v>
      </c>
      <c r="H5" s="14">
        <v>240</v>
      </c>
      <c r="I5" s="15">
        <f>IF($A5="","",(B5+(C5/1440)))</f>
        <v>0.5416666666666666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0.5</v>
      </c>
      <c r="C6" s="13">
        <v>75</v>
      </c>
      <c r="D6" t="s">
        <v>37</v>
      </c>
      <c r="E6" t="s">
        <v>38</v>
      </c>
      <c r="F6" t="s">
        <v>26</v>
      </c>
      <c r="G6" t="s">
        <v>33</v>
      </c>
      <c r="H6" s="14">
        <v>145</v>
      </c>
      <c r="I6" s="15">
        <f>IF($A6="","",(B6+(C6/1440)))</f>
        <v>0.5520833333333334</v>
      </c>
      <c r="J6" s="16">
        <f>IF($A6="","",(COUNTIFS('Appointments'!$F$2:$F$201,F6,'Appointments'!$A$2:$A$201,A6,'Appointments'!$B$2:$B$201,("&lt;"&amp;I6),'Appointments'!$I$2:$I$201,("&gt;"&amp;B6))-1))</f>
        <v>1</v>
      </c>
    </row>
    <row r="7" spans="1:10" x14ac:dyDescent="0.25">
      <c r="A7" s="11">
        <v>46307</v>
      </c>
      <c r="B7" s="12">
        <v>0.5833333333333334</v>
      </c>
      <c r="C7" s="13">
        <v>60</v>
      </c>
      <c r="D7" t="s">
        <v>39</v>
      </c>
      <c r="E7" t="s">
        <v>40</v>
      </c>
      <c r="F7" t="s">
        <v>30</v>
      </c>
      <c r="G7" t="s">
        <v>41</v>
      </c>
      <c r="H7" s="14">
        <v>130</v>
      </c>
      <c r="I7" s="15">
        <f>IF($A7="","",(B7+(C7/1440)))</f>
        <v>0.625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Swedish massage 60, Deep tissue 90, Signature facial, Body wrap, Couples massage, Hot stone 75" sqref="E2:E201">
      <formula1>"Swedish massage 60,Deep tissue 90,Signature facial,Body wrap,Couples massage,Hot stone 75"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42</v>
      </c>
      <c r="B1" s="17" t="s">
        <v>43</v>
      </c>
      <c r="C1" s="17" t="s">
        <v>44</v>
      </c>
    </row>
    <row r="2" spans="1:3" x14ac:dyDescent="0.25">
      <c r="A2" s="18" t="s">
        <v>45</v>
      </c>
      <c r="B2" s="19"/>
      <c r="C2" s="19"/>
    </row>
    <row r="3" spans="1:2" x14ac:dyDescent="0.25">
      <c r="A3" t="s">
        <v>46</v>
      </c>
      <c r="B3" s="20">
        <f>COUNTA('Appointments'!$A$2:$A$201)</f>
        <v>6</v>
      </c>
    </row>
    <row r="4" spans="1:3" x14ac:dyDescent="0.25">
      <c r="A4" s="18" t="s">
        <v>47</v>
      </c>
      <c r="B4" s="19"/>
      <c r="C4" s="19"/>
    </row>
    <row r="5" spans="1:2" x14ac:dyDescent="0.25">
      <c r="A5" t="s">
        <v>48</v>
      </c>
      <c r="B5" s="20">
        <f>COUNTIF('Appointments'!$G$2:$G$201,"Booked")</f>
        <v>3</v>
      </c>
    </row>
    <row r="6" spans="1:2" x14ac:dyDescent="0.25">
      <c r="A6" t="s">
        <v>49</v>
      </c>
      <c r="B6" s="20">
        <f>COUNTIF('Appointments'!$G$2:$G$201,"Confirmed")</f>
        <v>2</v>
      </c>
    </row>
    <row r="7" spans="1:2" x14ac:dyDescent="0.25">
      <c r="A7" t="s">
        <v>50</v>
      </c>
      <c r="B7" s="20">
        <f>COUNTIF('Appointments'!$G$2:$G$201,"Completed")</f>
        <v>0</v>
      </c>
    </row>
    <row r="8" spans="1:2" x14ac:dyDescent="0.25">
      <c r="A8" t="s">
        <v>51</v>
      </c>
      <c r="B8" s="20">
        <f>COUNTIF('Appointments'!$G$2:$G$201,"No-show")</f>
        <v>1</v>
      </c>
    </row>
    <row r="9" spans="1:2" x14ac:dyDescent="0.25">
      <c r="A9" t="s">
        <v>52</v>
      </c>
      <c r="B9" s="20">
        <f>COUNTIF('Appointments'!$G$2:$G$201,"Cancelled")</f>
        <v>0</v>
      </c>
    </row>
    <row r="10" spans="1:3" x14ac:dyDescent="0.25">
      <c r="A10" s="18" t="s">
        <v>53</v>
      </c>
      <c r="B10" s="19"/>
      <c r="C10" s="19"/>
    </row>
    <row r="11" spans="1:2" x14ac:dyDescent="0.25">
      <c r="A11" t="s">
        <v>54</v>
      </c>
      <c r="B11" s="21">
        <f>SUM('Appointments'!$H$2:$H$201)</f>
        <v>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