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<sst xmlns="http://schemas.openxmlformats.org/spreadsheetml/2006/main" count="58" uniqueCount="56">
  <si>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Siding Job Tracker</t>
  </si>
  <si>
    <t>A free job tracker for siding contractors: schedule jobs, assign crews, and track product and status in Google Sheets or Excel.</t>
  </si>
  <si>
    <t>Quick start</t>
  </si>
  <si>
    <t>Open the Jobs tab and replace the sample rows with your own — one row per entry. Formulas fill in automatically for new rows.</t>
  </si>
  <si>
    <t>Check the color and profile against the order when materials arrive; reorders take weeks.</t>
  </si>
  <si>
    <t>Promised turns red when a phase runs late.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</si>
  <si>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</si>
  <si>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</si>
  <si>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</si>
  <si>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</si>
  <si>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</si>
  <si>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</si>
  <si>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</si>
  <si>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</si>
  <si>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</si>
  <si>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</si>
  <si>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Product / color</t>
  </si>
  <si>
    <t>Stage</t>
  </si>
  <si>
    <t>Crew</t>
  </si>
  <si>
    <t>Promised</t>
  </si>
  <si>
    <t>Price</t>
  </si>
  <si>
    <t>Deposit</t>
  </si>
  <si>
    <t>Balance</t>
  </si>
  <si>
    <t>Days open</t>
  </si>
  <si>
    <t>Vance</t>
  </si>
  <si>
    <t>Vinyl, premium, Harbor Gray</t>
  </si>
  <si>
    <t>Install</t>
  </si>
  <si>
    <t>Crew A</t>
  </si>
  <si>
    <t>Kim</t>
  </si>
  <si>
    <t>Fiber cement, Arctic White</t>
  </si>
  <si>
    <t>Materials ordered</t>
  </si>
  <si>
    <t>Crew B</t>
  </si>
  <si>
    <t>Lee</t>
  </si>
  <si>
    <t>Vinyl repair (storm)</t>
  </si>
  <si>
    <t>Signed</t>
  </si>
  <si>
    <t>Ortiz</t>
  </si>
  <si>
    <t>Vinyl, Pebblestone Clay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</si>
  <si>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</si>
  <si>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</si>
  <si>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</si>
  <si>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</si>
  <si>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</si>
  <si>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</si>
  <si>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</si>
  <si>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</si>
  <si>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Estimate</t>
  </si>
  <si>
    <t>Stage: Signed</t>
  </si>
  <si>
    <t>Stage: Materials ordered</t>
  </si>
  <si>
    <t>Stage: Tear-off</t>
  </si>
  <si>
    <t>Stage: Install</t>
  </si>
  <si>
    <t>Stage: Trim and cleanup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</si>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</sst>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46293</v>
      </c>
      <c r="B2" t="s">
        <v>24</v>
      </c>
      <c r="C2" t="s">
        <v>25</v>
      </c>
      <c r="D2" t="s">
        <v>26</v>
      </c>
      <c r="E2" t="s">
        <v>27</v>
      </c>
      <c r="F2" s="11">
        <v>46311</v>
      </c>
      <c r="G2" s="12">
        <v>24800</v>
      </c>
      <c r="H2" s="12">
        <v>8000</v>
      </c>
      <c r="I2" s="13">
        <f>IF($A2="","",(G2-H2))</f>
        <v>16800</v>
      </c>
      <c r="J2" s="14">
        <f>IF($A2="","",IF(OR((D2="Paid")),"",(TODAY()-A2)))</f>
        <v>14</v>
      </c>
    </row>
    <row r="3" spans="1:10" x14ac:dyDescent="0.25">
      <c r="A3" s="11">
        <v>46299</v>
      </c>
      <c r="B3" t="s">
        <v>28</v>
      </c>
      <c r="C3" t="s">
        <v>29</v>
      </c>
      <c r="D3" t="s">
        <v>30</v>
      </c>
      <c r="E3" t="s">
        <v>31</v>
      </c>
      <c r="F3" s="11">
        <v>46322</v>
      </c>
      <c r="G3" s="12">
        <v>31500</v>
      </c>
      <c r="H3" s="12">
        <v>10000</v>
      </c>
      <c r="I3" s="13">
        <f>IF($A3="","",(G3-H3))</f>
        <v>21500</v>
      </c>
      <c r="J3" s="14">
        <f>IF($A3="","",IF(OR((D3="Paid")),"",(TODAY()-A3)))</f>
        <v>8</v>
      </c>
    </row>
    <row r="4" spans="1:10" x14ac:dyDescent="0.25">
      <c r="A4" s="11">
        <v>46305</v>
      </c>
      <c r="B4" t="s">
        <v>32</v>
      </c>
      <c r="C4" t="s">
        <v>33</v>
      </c>
      <c r="D4" t="s">
        <v>34</v>
      </c>
      <c r="E4" t="s">
        <v>31</v>
      </c>
      <c r="F4" s="11">
        <v>46314</v>
      </c>
      <c r="G4" s="12">
        <v>2400</v>
      </c>
      <c r="H4" s="12">
        <v>0</v>
      </c>
      <c r="I4" s="13">
        <f>IF($A4="","",(G4-H4))</f>
        <v>2400</v>
      </c>
      <c r="J4" s="14">
        <f>IF($A4="","",IF(OR((D4="Paid")),"",(TODAY()-A4)))</f>
        <v>2</v>
      </c>
    </row>
    <row r="5" spans="1:10" x14ac:dyDescent="0.25">
      <c r="A5" s="11">
        <v>46273</v>
      </c>
      <c r="B5" t="s">
        <v>35</v>
      </c>
      <c r="C5" t="s">
        <v>36</v>
      </c>
      <c r="D5" t="s">
        <v>37</v>
      </c>
      <c r="E5" t="s">
        <v>27</v>
      </c>
      <c r="F5" s="11">
        <v>46298</v>
      </c>
      <c r="G5" s="12">
        <v>19900</v>
      </c>
      <c r="H5" s="12">
        <v>19900</v>
      </c>
      <c r="I5" s="13">
        <f>IF($A5="","",(G5-H5))</f>
        <v>0</v>
      </c>
      <c r="J5" s="14" t="str">
        <f>IF($A5="","",IF(OR((D5="Paid")),"",(TODAY()-A5)))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IF($A201="","",IF(OR((D201="Paid")),"",(TODAY()-A201)))</f>
        <v/>
      </c>
    </row>
  </sheetData>
  <autoFilter ref="A1:J1"/>
  <conditionalFormatting sqref="F2:F201">
    <cfRule type="expression" dxfId="0" priority="1">
      <formula>AND(F2&lt;&gt;"",F2&lt;TODAY(),NOT(OR($D2="Paid")))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stimate, Signed, Materials ordered, Tear-off, Install, Trim and cleanup, Paid" sqref="D2:D201">
      <formula1>"Estimate,Signed,Materials ordered,Tear-off,Install,Trim and cleanup,Paid"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COUNTIFS('Jobs'!$F$2:$F$201,("&lt;"&amp;TODAY()),'Jobs'!$D$2:$D$201,"&lt;&gt;Paid")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COUNTIF('Jobs'!$D$2:$D$201,"Estimate")</f>
        <v>0</v>
      </c>
    </row>
    <row r="7" spans="1:2" x14ac:dyDescent="0.25">
      <c r="A7" t="s">
        <v>46</v>
      </c>
      <c r="B7" s="18">
        <f>COUNTIF('Jobs'!$D$2:$D$201,"Signed")</f>
        <v>1</v>
      </c>
    </row>
    <row r="8" spans="1:2" x14ac:dyDescent="0.25">
      <c r="A8" t="s">
        <v>47</v>
      </c>
      <c r="B8" s="18">
        <f>COUNTIF('Jobs'!$D$2:$D$201,"Materials ordered")</f>
        <v>1</v>
      </c>
    </row>
    <row r="9" spans="1:2" x14ac:dyDescent="0.25">
      <c r="A9" t="s">
        <v>48</v>
      </c>
      <c r="B9" s="18">
        <f>COUNTIF('Jobs'!$D$2:$D$201,"Tear-off")</f>
        <v>0</v>
      </c>
    </row>
    <row r="10" spans="1:2" x14ac:dyDescent="0.25">
      <c r="A10" t="s">
        <v>49</v>
      </c>
      <c r="B10" s="18">
        <f>COUNTIF('Jobs'!$D$2:$D$201,"Install")</f>
        <v>1</v>
      </c>
    </row>
    <row r="11" spans="1:2" x14ac:dyDescent="0.25">
      <c r="A11" t="s">
        <v>50</v>
      </c>
      <c r="B11" s="18">
        <f>COUNTIF('Jobs'!$D$2:$D$201,"Trim and cleanup")</f>
        <v>0</v>
      </c>
    </row>
    <row r="12" spans="1:2" x14ac:dyDescent="0.25">
      <c r="A12" t="s">
        <v>51</v>
      </c>
      <c r="B12" s="18">
        <f>COUNTIF('Jobs'!$D$2:$D$201,"Paid")</f>
        <v>1</v>
      </c>
    </row>
    <row r="13" spans="1:3" x14ac:dyDescent="0.25">
      <c r="A13" s="16" t="s">
        <v>52</v>
      </c>
      <c r="B13" s="17"/>
      <c r="C13" s="17"/>
    </row>
    <row r="14" spans="1:2" x14ac:dyDescent="0.25">
      <c r="A14" t="s">
        <v>53</v>
      </c>
      <c r="B14" s="19">
        <f>SUM('Jobs'!$G$2:$G$201)</f>
        <v>78600</v>
      </c>
    </row>
    <row r="15" spans="1:2" x14ac:dyDescent="0.25">
      <c r="A15" t="s">
        <v>54</v>
      </c>
      <c r="B15" s="19">
        <f>SUM('Jobs'!$H$2:$H$201)</f>
        <v>37900</v>
      </c>
    </row>
    <row r="16" spans="1:2" x14ac:dyDescent="0.25">
      <c r="A16" t="s">
        <v>55</v>
      </c>
      <c r="B16" s="19">
        <f>SUM('Jobs'!$I$2:$I$201)</f>
        <v>40700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