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<sst xmlns="http://schemas.openxmlformats.org/spreadsheetml/2006/main" count="59" uniqueCount="54">
  <si>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Sales Consultant Client Tracker</t>
  </si>
  <si>
    <t>A free client tracker for sales consultants: track retainer, scope, and renewal per client with an active-client view in Sheets or Excel.</t>
  </si>
  <si>
    <t>Quick start</t>
  </si>
  <si>
    <t>Open the Clients tab and replace the sample rows with your own — one row per entry. Formulas fill in automatically for new rows.</t>
  </si>
  <si>
    <t>Note scope in Engagement; Renewal date turns red when a contract lapses for an active client.</t>
  </si>
  <si>
    <t>Annual value totals active retainers only.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</si>
  <si>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</si>
  <si>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</si>
  <si>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</si>
  <si>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</si>
  <si>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</si>
  <si>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</si>
  <si>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</si>
  <si>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</si>
  <si>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</si>
  <si>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</si>
  <si>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</si>
  <si>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</si>
  <si>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</si>
  <si>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</si>
  <si>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</si>
  <si>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</si>
  <si>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</si>
  <si>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</si>
  <si>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Northwind Logistics</t>
  </si>
  <si>
    <t>Weekly team coaching (6 reps)</t>
  </si>
  <si>
    <t>Sales coaching</t>
  </si>
  <si>
    <t>Active</t>
  </si>
  <si>
    <t>You</t>
  </si>
  <si>
    <t>Lumen Labs</t>
  </si>
  <si>
    <t>Outbound playbook + scripts</t>
  </si>
  <si>
    <t>Playbook build</t>
  </si>
  <si>
    <t>Peak Fitness</t>
  </si>
  <si>
    <t>CRM and pipeline audit</t>
  </si>
  <si>
    <t>Process audit</t>
  </si>
  <si>
    <t>Prospect</t>
  </si>
  <si>
    <t>Atlas Retail</t>
  </si>
  <si>
    <t>Interim VP Sales (2 days/week)</t>
  </si>
  <si>
    <t>Fractional sales leader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</si>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</sst>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3000</v>
      </c>
      <c r="E2" s="12">
        <v>46155</v>
      </c>
      <c r="F2" s="12">
        <v>46339</v>
      </c>
      <c r="G2" t="s">
        <v>27</v>
      </c>
      <c r="H2" t="s">
        <v>28</v>
      </c>
      <c r="I2" s="13">
        <f>IF($A2="","",IF((G2="Active"),ROUND(((TODAY()-E2)/30.44),0),""))</f>
        <v>5</v>
      </c>
      <c r="J2" s="14">
        <f>IF($A2="","",IF((G2="Active"),(D2*12),0))</f>
        <v>36000</v>
      </c>
    </row>
    <row r="3" spans="1:10" x14ac:dyDescent="0.25">
      <c r="A3" t="s">
        <v>29</v>
      </c>
      <c r="B3" t="s">
        <v>30</v>
      </c>
      <c r="C3" t="s">
        <v>31</v>
      </c>
      <c r="D3" s="11">
        <v>6000</v>
      </c>
      <c r="E3" s="12">
        <v>46278</v>
      </c>
      <c r="F3" s="12">
        <v>46339</v>
      </c>
      <c r="G3" t="s">
        <v>27</v>
      </c>
      <c r="H3" t="s">
        <v>28</v>
      </c>
      <c r="I3" s="13">
        <f>IF($A3="","",IF((G3="Active"),ROUND(((TODAY()-E3)/30.44),0),""))</f>
        <v>1</v>
      </c>
      <c r="J3" s="14">
        <f>IF($A3="","",IF((G3="Active"),(D3*12),0))</f>
        <v>72000</v>
      </c>
    </row>
    <row r="4" spans="1:10" x14ac:dyDescent="0.25">
      <c r="A4" t="s">
        <v>32</v>
      </c>
      <c r="B4" t="s">
        <v>33</v>
      </c>
      <c r="C4" t="s">
        <v>34</v>
      </c>
      <c r="D4" s="11">
        <v>0</v>
      </c>
      <c r="E4" s="12">
        <v>46308</v>
      </c>
      <c r="F4" s="12">
        <v>46339</v>
      </c>
      <c r="G4" t="s">
        <v>35</v>
      </c>
      <c r="H4" t="s">
        <v>28</v>
      </c>
      <c r="I4" s="13" t="str">
        <f>IF($A4="","",IF((G4="Active"),ROUND(((TODAY()-E4)/30.44),0),""))</f>
        <v/>
      </c>
      <c r="J4" s="14">
        <f>IF($A4="","",IF((G4="Active"),(D4*12),0))</f>
        <v>0</v>
      </c>
    </row>
    <row r="5" spans="1:10" x14ac:dyDescent="0.25">
      <c r="A5" t="s">
        <v>36</v>
      </c>
      <c r="B5" t="s">
        <v>37</v>
      </c>
      <c r="C5" t="s">
        <v>38</v>
      </c>
      <c r="D5" s="11">
        <v>9000</v>
      </c>
      <c r="E5" s="12">
        <v>46066</v>
      </c>
      <c r="F5" s="12">
        <v>46278</v>
      </c>
      <c r="G5" t="s">
        <v>27</v>
      </c>
      <c r="H5" t="s">
        <v>28</v>
      </c>
      <c r="I5" s="13">
        <f>IF($A5="","",IF((G5="Active"),ROUND(((TODAY()-E5)/30.44),0),""))</f>
        <v>8</v>
      </c>
      <c r="J5" s="14">
        <f>IF($A5="","",IF((G5="Active"),(D5*12),0))</f>
        <v>108000</v>
      </c>
    </row>
    <row r="6" spans="1:10" x14ac:dyDescent="0.25">
      <c r="D6" s="11"/>
      <c r="E6" s="12"/>
      <c r="F6" s="12"/>
      <c r="I6" s="13" t="str">
        <f>IF($A6="","",IF((G6="Active"),ROUND(((TODAY()-E6)/30.44),0),""))</f>
        <v/>
      </c>
      <c r="J6" s="14" t="str">
        <f>IF($A6="","",IF((G6="Active"),(D6*12),0))</f>
        <v/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Sales coaching, Process audit, Playbook build, Fractional sales leader" sqref="C2:C201">
      <formula1>"Sales coaching,Process audit,Playbook build,Fractional sales leader"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COUNTA('Clients'!$A$2:$A$201)</f>
        <v>4</v>
      </c>
    </row>
    <row r="4" spans="1:2" x14ac:dyDescent="0.25">
      <c r="A4" t="s">
        <v>44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COUNTIF('Clients'!$G$2:$G$201,"Prospect")</f>
        <v>1</v>
      </c>
    </row>
    <row r="7" spans="1:2" x14ac:dyDescent="0.25">
      <c r="A7" t="s">
        <v>47</v>
      </c>
      <c r="B7" s="18">
        <f>COUNTIF('Clients'!$G$2:$G$201,"Onboarding")</f>
        <v>0</v>
      </c>
    </row>
    <row r="8" spans="1:2" x14ac:dyDescent="0.25">
      <c r="A8" t="s">
        <v>48</v>
      </c>
      <c r="B8" s="18">
        <f>COUNTIF('Clients'!$G$2:$G$201,"Active")</f>
        <v>3</v>
      </c>
    </row>
    <row r="9" spans="1:2" x14ac:dyDescent="0.25">
      <c r="A9" t="s">
        <v>49</v>
      </c>
      <c r="B9" s="18">
        <f>COUNTIF('Clients'!$G$2:$G$201,"Paused")</f>
        <v>0</v>
      </c>
    </row>
    <row r="10" spans="1:2" x14ac:dyDescent="0.25">
      <c r="A10" t="s">
        <v>50</v>
      </c>
      <c r="B10" s="18">
        <f>COUNTIF('Clients'!$G$2:$G$201,"Churned")</f>
        <v>0</v>
      </c>
    </row>
    <row r="11" spans="1:3" x14ac:dyDescent="0.25">
      <c r="A11" s="16" t="s">
        <v>51</v>
      </c>
      <c r="B11" s="17"/>
      <c r="C11" s="17"/>
    </row>
    <row r="12" spans="1:2" x14ac:dyDescent="0.25">
      <c r="A12" t="s">
        <v>52</v>
      </c>
      <c r="B12" s="19">
        <f>SUM('Clients'!$D$2:$D$201)</f>
        <v>18000</v>
      </c>
    </row>
    <row r="13" spans="1:2" x14ac:dyDescent="0.25">
      <c r="A13" t="s">
        <v>53</v>
      </c>
      <c r="B13" s="19">
        <f>SUM('Clients'!$J$2:$J$201)</f>
        <v>216000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