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<sst xmlns="http://schemas.openxmlformats.org/spreadsheetml/2006/main" count="65" uniqueCount="57">
  <si>
    <t>RV Repair Order</t>
  </si>
  <si>
    <t>A free repair order for RV shops: build parts and labor by system with warranty split and margin in Google Sheets or Excel.</t>
  </si>
  <si>
    <t>Quick start</t>
  </si>
  <si>
    <t>Open the Line items tab and replace the sample rows with your own — one row per entry. Formulas fill in automatically for new rows.</t>
  </si>
  <si>
    <t>Group lines by system (roof, plumbing, slides, generator) and note the pay type; extended-warranty claims need approval first.</t>
  </si>
  <si>
    <t>Sublet lines are work you send out; Unit cost is what the vendor charges you.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</si>
  <si>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</si>
  <si>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</si>
  <si>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</si>
  <si>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</si>
  <si>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</si>
  <si>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</si>
  <si>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</si>
  <si>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</si>
  <si>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</si>
  <si>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</si>
  <si>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</si>
  <si>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</si>
  <si>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</si>
  <si>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</si>
  <si>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</si>
  <si>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Roof reseal: Dicor lap sealant</t>
  </si>
  <si>
    <t>Parts</t>
  </si>
  <si>
    <t>Roof inspection and reseal labor</t>
  </si>
  <si>
    <t>Labor</t>
  </si>
  <si>
    <t>Water heater anode rod</t>
  </si>
  <si>
    <t>Winterize / de-winterize</t>
  </si>
  <si>
    <t>Slide-out seal replacement</t>
  </si>
  <si>
    <t>Slide seal labor</t>
  </si>
  <si>
    <t>Generator service (sublet)</t>
  </si>
  <si>
    <t>Sublet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</si>
  <si>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</si>
  <si>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</si>
  <si>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</si>
  <si>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</si>
  <si>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</si>
  <si>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</si>
  <si>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</si>
  <si>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</si>
  <si>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</si>
  <si>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</si>
  <si>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Gary and Lynn Hoffman</t>
  </si>
  <si>
    <t>RV</t>
  </si>
  <si>
    <t>2017 Jayco Eagle 28.5RSTS</t>
  </si>
  <si>
    <t>VIN (last 6)</t>
  </si>
  <si>
    <t>418273</t>
  </si>
  <si>
    <t>Date in</t>
  </si>
  <si>
    <t>Pay type</t>
  </si>
  <si>
    <t>Customer pay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</si>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</sst>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6</v>
      </c>
      <c r="D2" s="12">
        <v>16</v>
      </c>
      <c r="E2" s="12">
        <v>9</v>
      </c>
      <c r="F2" s="13">
        <f>IF($A2="","",(C2*D2))</f>
        <v>96</v>
      </c>
      <c r="G2" s="13">
        <f>IF($A2="","",(C2*(D2-E2)))</f>
        <v>42</v>
      </c>
    </row>
    <row r="3" spans="1:7" x14ac:dyDescent="0.25">
      <c r="A3" t="s">
        <v>23</v>
      </c>
      <c r="B3" t="s">
        <v>24</v>
      </c>
      <c r="C3" s="11">
        <v>3</v>
      </c>
      <c r="D3" s="12">
        <v>155</v>
      </c>
      <c r="E3" s="12">
        <v>45</v>
      </c>
      <c r="F3" s="13">
        <f>IF($A3="","",(C3*D3))</f>
        <v>465</v>
      </c>
      <c r="G3" s="13">
        <f>IF($A3="","",(C3*(D3-E3)))</f>
        <v>330</v>
      </c>
    </row>
    <row r="4" spans="1:7" x14ac:dyDescent="0.25">
      <c r="A4" t="s">
        <v>25</v>
      </c>
      <c r="B4" t="s">
        <v>22</v>
      </c>
      <c r="C4" s="11">
        <v>1</v>
      </c>
      <c r="D4" s="12">
        <v>22</v>
      </c>
      <c r="E4" s="12">
        <v>9</v>
      </c>
      <c r="F4" s="13">
        <f>IF($A4="","",(C4*D4))</f>
        <v>22</v>
      </c>
      <c r="G4" s="13">
        <f>IF($A4="","",(C4*(D4-E4)))</f>
        <v>13</v>
      </c>
    </row>
    <row r="5" spans="1:7" x14ac:dyDescent="0.25">
      <c r="A5" t="s">
        <v>26</v>
      </c>
      <c r="B5" t="s">
        <v>24</v>
      </c>
      <c r="C5" s="11">
        <v>1</v>
      </c>
      <c r="D5" s="12">
        <v>155</v>
      </c>
      <c r="E5" s="12">
        <v>45</v>
      </c>
      <c r="F5" s="13">
        <f>IF($A5="","",(C5*D5))</f>
        <v>155</v>
      </c>
      <c r="G5" s="13">
        <f>IF($A5="","",(C5*(D5-E5)))</f>
        <v>110</v>
      </c>
    </row>
    <row r="6" spans="1:7" x14ac:dyDescent="0.25">
      <c r="A6" t="s">
        <v>27</v>
      </c>
      <c r="B6" t="s">
        <v>22</v>
      </c>
      <c r="C6" s="11">
        <v>1</v>
      </c>
      <c r="D6" s="12">
        <v>145</v>
      </c>
      <c r="E6" s="12">
        <v>82</v>
      </c>
      <c r="F6" s="13">
        <f>IF($A6="","",(C6*D6))</f>
        <v>145</v>
      </c>
      <c r="G6" s="13">
        <f>IF($A6="","",(C6*(D6-E6)))</f>
        <v>63</v>
      </c>
    </row>
    <row r="7" spans="1:7" x14ac:dyDescent="0.25">
      <c r="A7" t="s">
        <v>28</v>
      </c>
      <c r="B7" t="s">
        <v>24</v>
      </c>
      <c r="C7" s="11">
        <v>2</v>
      </c>
      <c r="D7" s="12">
        <v>155</v>
      </c>
      <c r="E7" s="12">
        <v>45</v>
      </c>
      <c r="F7" s="13">
        <f>IF($A7="","",(C7*D7))</f>
        <v>310</v>
      </c>
      <c r="G7" s="13">
        <f>IF($A7="","",(C7*(D7-E7)))</f>
        <v>220</v>
      </c>
    </row>
    <row r="8" spans="1:7" x14ac:dyDescent="0.25">
      <c r="A8" t="s">
        <v>29</v>
      </c>
      <c r="B8" t="s">
        <v>30</v>
      </c>
      <c r="C8" s="11">
        <v>1</v>
      </c>
      <c r="D8" s="12">
        <v>185</v>
      </c>
      <c r="E8" s="12">
        <v>140</v>
      </c>
      <c r="F8" s="13">
        <f>IF($A8="","",(C8*D8))</f>
        <v>185</v>
      </c>
      <c r="G8" s="13">
        <f>IF($A8="","",(C8*(D8-E8)))</f>
        <v>45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Shop supplies, Sublet" sqref="B2:B201">
      <formula1>"Parts,Labor,Shop supplies,Sublet"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3" x14ac:dyDescent="0.25">
      <c r="A3" t="s">
        <v>34</v>
      </c>
      <c r="B3" s="17">
        <f>SUM('Line items'!$G$2:$G$201)</f>
        <v>823</v>
      </c>
      <c r="C3" s="18" t="s">
        <v>35</v>
      </c>
    </row>
    <row r="4" spans="1:2" x14ac:dyDescent="0.25">
      <c r="A4" t="s">
        <v>36</v>
      </c>
      <c r="B4" s="19">
        <f>IFERROR(('Margin'!$B$3/SUM('Line items'!$F$2:$F$201)),0)</f>
        <v>0.5972423802612482</v>
      </c>
    </row>
    <row r="5" spans="1:2" x14ac:dyDescent="0.25">
      <c r="A5" t="s">
        <v>37</v>
      </c>
      <c r="B5" s="17">
        <f>SUMIFS('Line items'!$F$2:$F$201,'Line items'!$B$2:$B$201,"Parts")</f>
        <v>263</v>
      </c>
    </row>
    <row r="6" spans="1:2" x14ac:dyDescent="0.25">
      <c r="A6" t="s">
        <v>38</v>
      </c>
      <c r="B6" s="17">
        <f>SUMIFS('Line items'!$F$2:$F$201,'Line items'!$B$2:$B$201,"Labor")</f>
        <v>930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31</v>
      </c>
      <c r="C1" s="14" t="s">
        <v>32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5" t="s">
        <v>41</v>
      </c>
    </row>
    <row r="4" spans="1:2" x14ac:dyDescent="0.25">
      <c r="A4" t="s">
        <v>42</v>
      </c>
      <c r="B4" s="5" t="s">
        <v>43</v>
      </c>
    </row>
    <row r="5" spans="1:2" x14ac:dyDescent="0.25">
      <c r="A5" t="s">
        <v>44</v>
      </c>
      <c r="B5" s="5" t="s">
        <v>45</v>
      </c>
    </row>
    <row r="6" spans="1:2" x14ac:dyDescent="0.25">
      <c r="A6" t="s">
        <v>46</v>
      </c>
      <c r="B6" s="20">
        <v>46308</v>
      </c>
    </row>
    <row r="7" spans="1:2" x14ac:dyDescent="0.25">
      <c r="A7" t="s">
        <v>47</v>
      </c>
      <c r="B7" s="5" t="s">
        <v>48</v>
      </c>
    </row>
    <row r="8" spans="1:3" x14ac:dyDescent="0.25">
      <c r="A8" s="15" t="s">
        <v>49</v>
      </c>
      <c r="B8" s="16"/>
      <c r="C8" s="16"/>
    </row>
    <row r="9" spans="1:2" x14ac:dyDescent="0.25">
      <c r="A9" t="s">
        <v>50</v>
      </c>
      <c r="B9" s="17">
        <f>SUM('Line items'!$F$2:$F$201)</f>
        <v>1378</v>
      </c>
    </row>
    <row r="10" spans="1:3" x14ac:dyDescent="0.25">
      <c r="A10" t="s">
        <v>51</v>
      </c>
      <c r="B10" s="21">
        <v>0</v>
      </c>
      <c r="C10" s="18" t="s">
        <v>52</v>
      </c>
    </row>
    <row r="11" spans="1:3" x14ac:dyDescent="0.25">
      <c r="A11" t="s">
        <v>53</v>
      </c>
      <c r="B11" s="22">
        <v>0</v>
      </c>
      <c r="C11" s="18" t="s">
        <v>54</v>
      </c>
    </row>
    <row r="12" spans="1:2" x14ac:dyDescent="0.25">
      <c r="A12" t="s">
        <v>55</v>
      </c>
      <c r="B12" s="17">
        <f>ROUND((('Summary'!$B$9-'Summary'!$B$11)*'Summary'!$B$10),2)</f>
        <v>0</v>
      </c>
    </row>
    <row r="13" spans="1:2" x14ac:dyDescent="0.25">
      <c r="A13" t="s">
        <v>56</v>
      </c>
      <c r="B13" s="17">
        <f>(('Summary'!$B$9-'Summary'!$B$11)+'Summary'!$B$12)</f>
        <v>1378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list" allowBlank="1" showErrorMessage="1" errorTitle="Pick from the list" error="Choose one of: Customer pay, Extended warranty, Insurance" sqref="B7">
      <formula1>"Customer pay,Extended warranty,Insurance"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