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<sst xmlns="http://schemas.openxmlformats.org/spreadsheetml/2006/main" count="60" uniqueCount="56">
  <si>
    <t>Radon Mitigation Quote Sheet</t>
  </si>
  <si>
    <t>A free radon mitigation quote sheet: price fan, piping, and labor with system options and totals in Google Sheets and Excel.</t>
  </si>
  <si>
    <t>Quick start</t>
  </si>
  <si>
    <t>Open the Line items tab and replace the sample rows with your own — one row per entry. Formulas fill in automatically for new rows.</t>
  </si>
  <si>
    <t>Record the pre-mitigation test result; the EPA action level is 4 pCi/L.</t>
  </si>
  <si>
    <t>Most states require a certified mitigator and a follow-up test after install. Show it as its own line.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</si>
  <si>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</si>
  <si>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</si>
  <si>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</si>
  <si>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</si>
  <si>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</si>
  <si>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</si>
  <si>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</si>
  <si>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</si>
  <si>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</si>
  <si>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</si>
  <si>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</si>
  <si>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</si>
  <si>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</si>
  <si>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</si>
  <si>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Sub-slab depressurization system</t>
  </si>
  <si>
    <t>System</t>
  </si>
  <si>
    <t>each</t>
  </si>
  <si>
    <t>RadonAway RP145 fan</t>
  </si>
  <si>
    <t>3 in Schedule 40 PVC and fittings</t>
  </si>
  <si>
    <t>Materials</t>
  </si>
  <si>
    <t>lot</t>
  </si>
  <si>
    <t>Exterior routing and install labor</t>
  </si>
  <si>
    <t>Labor</t>
  </si>
  <si>
    <t>hours</t>
  </si>
  <si>
    <t>Seal sump lid and slab cracks</t>
  </si>
  <si>
    <t>Sealing</t>
  </si>
  <si>
    <t>job</t>
  </si>
  <si>
    <t>Post-mitigation test (independent)</t>
  </si>
  <si>
    <t>Testing</t>
  </si>
  <si>
    <t>Value</t>
  </si>
  <si>
    <t>Notes</t>
  </si>
  <si>
    <t>Details</t>
  </si>
  <si>
    <t>Customer</t>
  </si>
  <si>
    <t>Priya and Sam Kapoor</t>
  </si>
  <si>
    <t>Address</t>
  </si>
  <si>
    <t>403 Glenview Rd</t>
  </si>
  <si>
    <t>Test result (pCi/L)</t>
  </si>
  <si>
    <t>Foundation</t>
  </si>
  <si>
    <t>Basement slab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</si>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</sst>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4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</v>
      </c>
      <c r="D2" t="s">
        <v>22</v>
      </c>
      <c r="E2" s="12">
        <v>650</v>
      </c>
      <c r="F2" s="13">
        <f>IF($A2="","",(C2*E2))</f>
        <v>650</v>
      </c>
    </row>
    <row r="3" spans="1:6" x14ac:dyDescent="0.25">
      <c r="A3" t="s">
        <v>23</v>
      </c>
      <c r="B3" t="s">
        <v>21</v>
      </c>
      <c r="C3" s="11">
        <v>1</v>
      </c>
      <c r="D3" t="s">
        <v>22</v>
      </c>
      <c r="E3" s="12">
        <v>245</v>
      </c>
      <c r="F3" s="13">
        <f>IF($A3="","",(C3*E3))</f>
        <v>245</v>
      </c>
    </row>
    <row r="4" spans="1:6" x14ac:dyDescent="0.25">
      <c r="A4" t="s">
        <v>24</v>
      </c>
      <c r="B4" t="s">
        <v>25</v>
      </c>
      <c r="C4" s="11">
        <v>1</v>
      </c>
      <c r="D4" t="s">
        <v>26</v>
      </c>
      <c r="E4" s="12">
        <v>165</v>
      </c>
      <c r="F4" s="13">
        <f>IF($A4="","",(C4*E4))</f>
        <v>165</v>
      </c>
    </row>
    <row r="5" spans="1:6" x14ac:dyDescent="0.25">
      <c r="A5" t="s">
        <v>27</v>
      </c>
      <c r="B5" t="s">
        <v>28</v>
      </c>
      <c r="C5" s="11">
        <v>5</v>
      </c>
      <c r="D5" t="s">
        <v>29</v>
      </c>
      <c r="E5" s="12">
        <v>85</v>
      </c>
      <c r="F5" s="13">
        <f>IF($A5="","",(C5*E5))</f>
        <v>425</v>
      </c>
    </row>
    <row r="6" spans="1:6" x14ac:dyDescent="0.25">
      <c r="A6" t="s">
        <v>30</v>
      </c>
      <c r="B6" t="s">
        <v>31</v>
      </c>
      <c r="C6" s="11">
        <v>1</v>
      </c>
      <c r="D6" t="s">
        <v>32</v>
      </c>
      <c r="E6" s="12">
        <v>175</v>
      </c>
      <c r="F6" s="13">
        <f>IF($A6="","",(C6*E6))</f>
        <v>175</v>
      </c>
    </row>
    <row r="7" spans="1:6" x14ac:dyDescent="0.25">
      <c r="A7" t="s">
        <v>33</v>
      </c>
      <c r="B7" t="s">
        <v>34</v>
      </c>
      <c r="C7" s="11">
        <v>1</v>
      </c>
      <c r="D7" t="s">
        <v>22</v>
      </c>
      <c r="E7" s="12">
        <v>150</v>
      </c>
      <c r="F7" s="13">
        <f>IF($A7="","",(C7*E7))</f>
        <v>150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System, Materials, Labor, Sealing, Testing" sqref="B2:B201">
      <formula1>"System,Materials,Labor,Sealing,Testing"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5" t="s">
        <v>41</v>
      </c>
    </row>
    <row r="5" spans="1:2" x14ac:dyDescent="0.25">
      <c r="A5" t="s">
        <v>42</v>
      </c>
      <c r="B5" s="17">
        <v>7.8</v>
      </c>
    </row>
    <row r="6" spans="1:2" x14ac:dyDescent="0.25">
      <c r="A6" t="s">
        <v>43</v>
      </c>
      <c r="B6" s="5" t="s">
        <v>44</v>
      </c>
    </row>
    <row r="7" spans="1:2" x14ac:dyDescent="0.25">
      <c r="A7" t="s">
        <v>45</v>
      </c>
      <c r="B7" s="18">
        <v>46308</v>
      </c>
    </row>
    <row r="8" spans="1:2" x14ac:dyDescent="0.25">
      <c r="A8" t="s">
        <v>46</v>
      </c>
      <c r="B8" s="19">
        <v>0.25</v>
      </c>
    </row>
    <row r="9" spans="1:3" x14ac:dyDescent="0.25">
      <c r="A9" s="15" t="s">
        <v>47</v>
      </c>
      <c r="B9" s="16"/>
      <c r="C9" s="16"/>
    </row>
    <row r="10" spans="1:2" x14ac:dyDescent="0.25">
      <c r="A10" t="s">
        <v>48</v>
      </c>
      <c r="B10" s="20">
        <f>SUM('Line items'!$F$2:$F$201)</f>
        <v>1810</v>
      </c>
    </row>
    <row r="11" spans="1:3" x14ac:dyDescent="0.25">
      <c r="A11" t="s">
        <v>49</v>
      </c>
      <c r="B11" s="19">
        <v>0</v>
      </c>
      <c r="C11" s="21" t="s">
        <v>50</v>
      </c>
    </row>
    <row r="12" spans="1:3" x14ac:dyDescent="0.25">
      <c r="A12" t="s">
        <v>51</v>
      </c>
      <c r="B12" s="22">
        <v>0</v>
      </c>
      <c r="C12" s="21" t="s">
        <v>52</v>
      </c>
    </row>
    <row r="13" spans="1:2" x14ac:dyDescent="0.25">
      <c r="A13" t="s">
        <v>53</v>
      </c>
      <c r="B13" s="20">
        <f>ROUND((('Summary'!$B$10-'Summary'!$B$12)*'Summary'!$B$11),2)</f>
        <v>0</v>
      </c>
    </row>
    <row r="14" spans="1:2" x14ac:dyDescent="0.25">
      <c r="A14" t="s">
        <v>54</v>
      </c>
      <c r="B14" s="20">
        <f>(('Summary'!$B$10-'Summary'!$B$12)+'Summary'!$B$13)</f>
        <v>1810</v>
      </c>
    </row>
    <row r="15" spans="1:2" x14ac:dyDescent="0.25">
      <c r="A15" t="s">
        <v>55</v>
      </c>
      <c r="B15" s="20">
        <f>ROUND(('Summary'!$B$14*'Summary'!$B$8),2)</f>
        <v>452.5</v>
      </c>
    </row>
  </sheetData>
  <dataValidations count="5">
    <dataValidation type="decimal" operator="greaterThanOrEqual" allowBlank="1" showErrorMessage="1" errorTitle="Number expected" error="Enter a number." sqref="B11:B12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list" allowBlank="1" showErrorMessage="1" errorTitle="Pick from the list" error="Choose one of: Basement slab, Crawlspace, Slab on grade, Sump pit" sqref="B6">
      <formula1>"Basement slab,Crawlspace,Slab on grade,Sump pit"</formula1>
    </dataValidation>
    <dataValidation type="date" operator="greaterThan" allowBlank="1" showErrorMessage="1" errorTitle="Date expected" error="Enter a date, e.g. 10/15/2026." sqref="B7">
      <formula1>2</formula1>
    </dataValidation>
    <dataValidation type="decimal" operator="greaterThanOrEqual" allowBlank="1" showErrorMessage="1" errorTitle="Number expected" error="Enter a number." sqref="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