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timate" state="visible" r:id="rId5"/>
  </sheets>
  <calcPr calcId="171027" fullCalcOnLoad="1"/>
</workbook>
</file>

<file path=xl/sharedStrings.xml><?xml version="1.0" encoding="utf-8"?>
<sst xmlns="http://schemas.openxmlformats.org/spreadsheetml/2006/main" count="43" uniqueCount="43">
  <si>
    <t>Paving Estimate Calculator</t>
  </si>
  <si>
    <t>A free estimate calculator for paving contractors: price by square foot, add asphalt tonnage and sealcoat, and see margin in Sheets or Excel.</t>
  </si>
  <si>
    <t>Quick start</t>
  </si>
  <si>
    <t>Type your numbers into the yellow cells; grey cells calculate automatically.</t>
  </si>
  <si>
    <t>Enter the area and design thicknesses; asphalt and stone tonnage are estimated from standard densities.</t>
  </si>
  <si>
    <t>Add crew time, equipment and markup. Price rounds up to the next $50 and shows price per square foot.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</si>
  <si>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</si>
  <si>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</si>
  <si>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</si>
  <si>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</si>
  <si>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</si>
  <si>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</si>
  <si>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</si>
  <si>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</si>
  <si>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</si>
  <si>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</si>
  <si>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Job</t>
  </si>
  <si>
    <t>Area (sq ft)</t>
  </si>
  <si>
    <t>Asphalt thickness (in)</t>
  </si>
  <si>
    <t>Residential driveways: 2–3" compacted.</t>
  </si>
  <si>
    <t>Stone base thickness (in)</t>
  </si>
  <si>
    <t>Sealcoat after cure</t>
  </si>
  <si>
    <t>Yes</t>
  </si>
  <si>
    <t>Your costs</t>
  </si>
  <si>
    <t>Asphalt price per ton</t>
  </si>
  <si>
    <t>Stone price per ton</t>
  </si>
  <si>
    <t>Sealcoat per sq ft</t>
  </si>
  <si>
    <t>Crew hours</t>
  </si>
  <si>
    <t>Crew rate (all-in, per hour)</t>
  </si>
  <si>
    <t>Equipment and mobilization</t>
  </si>
  <si>
    <t>Markup</t>
  </si>
  <si>
    <t>Quantities</t>
  </si>
  <si>
    <t>Asphalt tons</t>
  </si>
  <si>
    <t>≈110 lb per sq yd per inch.</t>
  </si>
  <si>
    <t>Stone tons</t>
  </si>
  <si>
    <t>≈1.4 tons per cubic yard.</t>
  </si>
  <si>
    <t>Estimate</t>
  </si>
  <si>
    <t>Materials</t>
  </si>
  <si>
    <t>Sealcoat</t>
  </si>
  <si>
    <t>Labor</t>
  </si>
  <si>
    <t>Job cost</t>
  </si>
  <si>
    <t>Price</t>
  </si>
  <si>
    <t>Price per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</si>
</sst>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2400</v>
      </c>
    </row>
    <row r="4" spans="1:3" x14ac:dyDescent="0.25">
      <c r="A4" t="s">
        <v>18</v>
      </c>
      <c r="B4" s="14">
        <v>2.5</v>
      </c>
      <c r="C4" s="15" t="s">
        <v>19</v>
      </c>
    </row>
    <row r="5" spans="1:2" x14ac:dyDescent="0.25">
      <c r="A5" t="s">
        <v>20</v>
      </c>
      <c r="B5" s="13">
        <v>4</v>
      </c>
    </row>
    <row r="6" spans="1:2" x14ac:dyDescent="0.25">
      <c r="A6" t="s">
        <v>21</v>
      </c>
      <c r="B6" s="5" t="s">
        <v>22</v>
      </c>
    </row>
    <row r="7" spans="1:3" x14ac:dyDescent="0.25">
      <c r="A7" s="11" t="s">
        <v>23</v>
      </c>
      <c r="B7" s="12"/>
      <c r="C7" s="12"/>
    </row>
    <row r="8" spans="1:2" x14ac:dyDescent="0.25">
      <c r="A8" t="s">
        <v>24</v>
      </c>
      <c r="B8" s="16">
        <v>98</v>
      </c>
    </row>
    <row r="9" spans="1:2" x14ac:dyDescent="0.25">
      <c r="A9" t="s">
        <v>25</v>
      </c>
      <c r="B9" s="16">
        <v>32</v>
      </c>
    </row>
    <row r="10" spans="1:2" x14ac:dyDescent="0.25">
      <c r="A10" t="s">
        <v>26</v>
      </c>
      <c r="B10" s="16">
        <v>0.22</v>
      </c>
    </row>
    <row r="11" spans="1:2" x14ac:dyDescent="0.25">
      <c r="A11" t="s">
        <v>27</v>
      </c>
      <c r="B11" s="13">
        <v>18</v>
      </c>
    </row>
    <row r="12" spans="1:2" x14ac:dyDescent="0.25">
      <c r="A12" t="s">
        <v>28</v>
      </c>
      <c r="B12" s="16">
        <v>210</v>
      </c>
    </row>
    <row r="13" spans="1:2" x14ac:dyDescent="0.25">
      <c r="A13" t="s">
        <v>29</v>
      </c>
      <c r="B13" s="16">
        <v>850</v>
      </c>
    </row>
    <row r="14" spans="1:2" x14ac:dyDescent="0.25">
      <c r="A14" t="s">
        <v>30</v>
      </c>
      <c r="B14" s="17">
        <v>0.3</v>
      </c>
    </row>
    <row r="15" spans="1:3" x14ac:dyDescent="0.25">
      <c r="A15" s="11" t="s">
        <v>31</v>
      </c>
      <c r="B15" s="12"/>
      <c r="C15" s="12"/>
    </row>
    <row r="16" spans="1:3" x14ac:dyDescent="0.25">
      <c r="A16" t="s">
        <v>32</v>
      </c>
      <c r="B16" s="18">
        <f>ROUNDUP((((('Estimate'!$B$3/9)*'Estimate'!$B$4)*110)/2000),1)</f>
        <v>36.7</v>
      </c>
      <c r="C16" s="15" t="s">
        <v>33</v>
      </c>
    </row>
    <row r="17" spans="1:3" x14ac:dyDescent="0.25">
      <c r="A17" t="s">
        <v>34</v>
      </c>
      <c r="B17" s="18">
        <f>ROUNDUP((((('Estimate'!$B$3*'Estimate'!$B$5)/12)/27)*1.4),1)</f>
        <v>41.5</v>
      </c>
      <c r="C17" s="15" t="s">
        <v>35</v>
      </c>
    </row>
    <row r="18" spans="1:3" x14ac:dyDescent="0.25">
      <c r="A18" s="11" t="s">
        <v>36</v>
      </c>
      <c r="B18" s="12"/>
      <c r="C18" s="12"/>
    </row>
    <row r="19" spans="1:2" x14ac:dyDescent="0.25">
      <c r="A19" t="s">
        <v>37</v>
      </c>
      <c r="B19" s="19">
        <f>ROUND((('Estimate'!$B$16*'Estimate'!$B$8)+('Estimate'!$B$17*'Estimate'!$B$9)),2)</f>
        <v>4924.6</v>
      </c>
    </row>
    <row r="20" spans="1:2" x14ac:dyDescent="0.25">
      <c r="A20" t="s">
        <v>38</v>
      </c>
      <c r="B20" s="19">
        <f>IF(('Estimate'!$B$6="Yes"),('Estimate'!$B$3*'Estimate'!$B$10),0)</f>
        <v>528</v>
      </c>
    </row>
    <row r="21" spans="1:2" x14ac:dyDescent="0.25">
      <c r="A21" t="s">
        <v>39</v>
      </c>
      <c r="B21" s="19">
        <f>('Estimate'!$B$11*'Estimate'!$B$12)</f>
        <v>3780</v>
      </c>
    </row>
    <row r="22" spans="1:2" x14ac:dyDescent="0.25">
      <c r="A22" t="s">
        <v>40</v>
      </c>
      <c r="B22" s="19">
        <f>((('Estimate'!$B$19+'Estimate'!$B$20)+'Estimate'!$B$21)+'Estimate'!$B$13)</f>
        <v>10082.6</v>
      </c>
    </row>
    <row r="23" spans="1:2" x14ac:dyDescent="0.25">
      <c r="A23" t="s">
        <v>41</v>
      </c>
      <c r="B23" s="19">
        <f>CEILING(('Estimate'!$B$22*(1+'Estimate'!$B$14)),50)</f>
        <v>13150</v>
      </c>
    </row>
    <row r="24" spans="1:2" x14ac:dyDescent="0.25">
      <c r="A24" t="s">
        <v>42</v>
      </c>
      <c r="B24" s="19">
        <f>IFERROR(('Estimate'!$B$23/'Estimate'!$B$3),0)</f>
        <v>5.479166666666667</v>
      </c>
    </row>
  </sheetData>
  <dataValidations count="4">
    <dataValidation type="decimal" operator="greaterThanOrEqual" allowBlank="1" showErrorMessage="1" errorTitle="Number expected" error="Enter a number." sqref="B10:B14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  <dataValidation type="list" allowBlank="1" showErrorMessage="1" errorTitle="Pick from the list" error="Choose one of: Yes, No" sqref="B6">
      <formula1>"Yes,No"</formula1>
    </dataValidation>
    <dataValidation type="decimal" operator="greaterThanOrEqual" allowBlank="1" showErrorMessage="1" errorTitle="Number expected" error="Enter a number." sqref="B8:B1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