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<sst xmlns="http://schemas.openxmlformats.org/spreadsheetml/2006/main" count="63" uniqueCount="54">
  <si>
    <t>Motorcycle Repair Order</t>
  </si>
  <si>
    <t>A free repair order for motorcycle shops: build parts and labor lines by bike with markup and margin in Google Sheets or Excel.</t>
  </si>
  <si>
    <t>Quick start</t>
  </si>
  <si>
    <t>Open the Line items tab and replace the sample rows with your own — one row per entry. Formulas fill in automatically for new rows.</t>
  </si>
  <si>
    <t>Note mileage and any existing damage at drop-off. Labor Qty is book hours.</t>
  </si>
  <si>
    <t>The Margin tab shows profit on this job and how it splits between parts and labor.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</si>
  <si>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</si>
  <si>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</si>
  <si>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</si>
  <si>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</si>
  <si>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</si>
  <si>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</si>
  <si>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</si>
  <si>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</si>
  <si>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</si>
  <si>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</si>
  <si>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</si>
  <si>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</si>
  <si>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</si>
  <si>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</si>
  <si>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</si>
  <si>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Chain and sprocket kit</t>
  </si>
  <si>
    <t>Parts</t>
  </si>
  <si>
    <t>Front brake pads</t>
  </si>
  <si>
    <t>Chain and sprocket labor</t>
  </si>
  <si>
    <t>Labor</t>
  </si>
  <si>
    <t>Brake pad labor</t>
  </si>
  <si>
    <t>Oil and filter service</t>
  </si>
  <si>
    <t>Oil 10W-40 (L)</t>
  </si>
  <si>
    <t>Oil filter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</si>
  <si>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</si>
  <si>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</si>
  <si>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</si>
  <si>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</si>
  <si>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</si>
  <si>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</si>
  <si>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</si>
  <si>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</si>
  <si>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</si>
  <si>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</si>
  <si>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Jake Sorensen</t>
  </si>
  <si>
    <t>Bike</t>
  </si>
  <si>
    <t>2018 Yamaha MT-07</t>
  </si>
  <si>
    <t>Mileage in</t>
  </si>
  <si>
    <t>Date in</t>
  </si>
  <si>
    <t>Promised by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</si>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</sst>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189</v>
      </c>
      <c r="E2" s="12">
        <v>112</v>
      </c>
      <c r="F2" s="13">
        <f>IF($A2="","",(C2*D2))</f>
        <v>189</v>
      </c>
      <c r="G2" s="13">
        <f>IF($A2="","",(C2*(D2-E2)))</f>
        <v>77</v>
      </c>
    </row>
    <row r="3" spans="1:7" x14ac:dyDescent="0.25">
      <c r="A3" t="s">
        <v>23</v>
      </c>
      <c r="B3" t="s">
        <v>22</v>
      </c>
      <c r="C3" s="11">
        <v>1</v>
      </c>
      <c r="D3" s="12">
        <v>54</v>
      </c>
      <c r="E3" s="12">
        <v>31</v>
      </c>
      <c r="F3" s="13">
        <f>IF($A3="","",(C3*D3))</f>
        <v>54</v>
      </c>
      <c r="G3" s="13">
        <f>IF($A3="","",(C3*(D3-E3)))</f>
        <v>23</v>
      </c>
    </row>
    <row r="4" spans="1:7" x14ac:dyDescent="0.25">
      <c r="A4" t="s">
        <v>24</v>
      </c>
      <c r="B4" t="s">
        <v>25</v>
      </c>
      <c r="C4" s="11">
        <v>1.5</v>
      </c>
      <c r="D4" s="12">
        <v>115</v>
      </c>
      <c r="E4" s="12">
        <v>38</v>
      </c>
      <c r="F4" s="13">
        <f>IF($A4="","",(C4*D4))</f>
        <v>172.5</v>
      </c>
      <c r="G4" s="13">
        <f>IF($A4="","",(C4*(D4-E4)))</f>
        <v>115.5</v>
      </c>
    </row>
    <row r="5" spans="1:7" x14ac:dyDescent="0.25">
      <c r="A5" t="s">
        <v>26</v>
      </c>
      <c r="B5" t="s">
        <v>25</v>
      </c>
      <c r="C5" s="11">
        <v>0.5</v>
      </c>
      <c r="D5" s="12">
        <v>115</v>
      </c>
      <c r="E5" s="12">
        <v>38</v>
      </c>
      <c r="F5" s="13">
        <f>IF($A5="","",(C5*D5))</f>
        <v>57.5</v>
      </c>
      <c r="G5" s="13">
        <f>IF($A5="","",(C5*(D5-E5)))</f>
        <v>38.5</v>
      </c>
    </row>
    <row r="6" spans="1:7" x14ac:dyDescent="0.25">
      <c r="A6" t="s">
        <v>27</v>
      </c>
      <c r="B6" t="s">
        <v>25</v>
      </c>
      <c r="C6" s="11">
        <v>0.5</v>
      </c>
      <c r="D6" s="12">
        <v>115</v>
      </c>
      <c r="E6" s="12">
        <v>38</v>
      </c>
      <c r="F6" s="13">
        <f>IF($A6="","",(C6*D6))</f>
        <v>57.5</v>
      </c>
      <c r="G6" s="13">
        <f>IF($A6="","",(C6*(D6-E6)))</f>
        <v>38.5</v>
      </c>
    </row>
    <row r="7" spans="1:7" x14ac:dyDescent="0.25">
      <c r="A7" t="s">
        <v>28</v>
      </c>
      <c r="B7" t="s">
        <v>22</v>
      </c>
      <c r="C7" s="11">
        <v>3</v>
      </c>
      <c r="D7" s="12">
        <v>19</v>
      </c>
      <c r="E7" s="12">
        <v>11.5</v>
      </c>
      <c r="F7" s="13">
        <f>IF($A7="","",(C7*D7))</f>
        <v>57</v>
      </c>
      <c r="G7" s="13">
        <f>IF($A7="","",(C7*(D7-E7)))</f>
        <v>22.5</v>
      </c>
    </row>
    <row r="8" spans="1:7" x14ac:dyDescent="0.25">
      <c r="A8" t="s">
        <v>29</v>
      </c>
      <c r="B8" t="s">
        <v>22</v>
      </c>
      <c r="C8" s="11">
        <v>1</v>
      </c>
      <c r="D8" s="12">
        <v>17</v>
      </c>
      <c r="E8" s="12">
        <v>9.5</v>
      </c>
      <c r="F8" s="13">
        <f>IF($A8="","",(C8*D8))</f>
        <v>17</v>
      </c>
      <c r="G8" s="13">
        <f>IF($A8="","",(C8*(D8-E8)))</f>
        <v>7.5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Shop supplies, Sublet" sqref="B2:B201">
      <formula1>"Parts,Labor,Shop supplies,Sublet"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322.5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0.533498759305211</v>
      </c>
    </row>
    <row r="5" spans="1:2" x14ac:dyDescent="0.25">
      <c r="A5" t="s">
        <v>36</v>
      </c>
      <c r="B5" s="17">
        <f>SUMIFS('Line items'!$F$2:$F$201,'Line items'!$B$2:$B$201,"Parts")</f>
        <v>317</v>
      </c>
    </row>
    <row r="6" spans="1:2" x14ac:dyDescent="0.25">
      <c r="A6" t="s">
        <v>37</v>
      </c>
      <c r="B6" s="17">
        <f>SUMIFS('Line items'!$F$2:$F$201,'Line items'!$B$2:$B$201,"Labor")</f>
        <v>287.5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20">
        <v>21450</v>
      </c>
    </row>
    <row r="6" spans="1:2" x14ac:dyDescent="0.25">
      <c r="A6" t="s">
        <v>44</v>
      </c>
      <c r="B6" s="21">
        <v>46308</v>
      </c>
    </row>
    <row r="7" spans="1:2" x14ac:dyDescent="0.25">
      <c r="A7" t="s">
        <v>45</v>
      </c>
      <c r="B7" s="21">
        <v>46310</v>
      </c>
    </row>
    <row r="8" spans="1:3" x14ac:dyDescent="0.25">
      <c r="A8" s="15" t="s">
        <v>46</v>
      </c>
      <c r="B8" s="16"/>
      <c r="C8" s="16"/>
    </row>
    <row r="9" spans="1:2" x14ac:dyDescent="0.25">
      <c r="A9" t="s">
        <v>47</v>
      </c>
      <c r="B9" s="17">
        <f>SUM('Line items'!$F$2:$F$201)</f>
        <v>604.5</v>
      </c>
    </row>
    <row r="10" spans="1:3" x14ac:dyDescent="0.25">
      <c r="A10" t="s">
        <v>48</v>
      </c>
      <c r="B10" s="22">
        <v>0</v>
      </c>
      <c r="C10" s="18" t="s">
        <v>49</v>
      </c>
    </row>
    <row r="11" spans="1:3" x14ac:dyDescent="0.25">
      <c r="A11" t="s">
        <v>50</v>
      </c>
      <c r="B11" s="23">
        <v>0</v>
      </c>
      <c r="C11" s="18" t="s">
        <v>51</v>
      </c>
    </row>
    <row r="12" spans="1:2" x14ac:dyDescent="0.25">
      <c r="A12" t="s">
        <v>52</v>
      </c>
      <c r="B12" s="17">
        <f>ROUND((('Summary'!$B$9-'Summary'!$B$11)*'Summary'!$B$10),2)</f>
        <v>0</v>
      </c>
    </row>
    <row r="13" spans="1:2" x14ac:dyDescent="0.25">
      <c r="A13" t="s">
        <v>53</v>
      </c>
      <c r="B13" s="17">
        <f>(('Summary'!$B$9-'Summary'!$B$11)+'Summary'!$B$12)</f>
        <v>604.5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: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