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<sst xmlns="http://schemas.openxmlformats.org/spreadsheetml/2006/main" count="50" uniqueCount="48">
  <si>
    <t>Motorcycle Parts Inventory</t>
  </si>
  <si>
    <t>A free parts inventory for motorcycle shops: track stock by brand and fitment with reorder points and margin in Google Sheets or Excel.</t>
  </si>
  <si>
    <t>Quick start</t>
  </si>
  <si>
    <t>Open the Inventory tab and replace the sample rows with your own — one row per entry. Formulas fill in automatically for new rows.</t>
  </si>
  <si>
    <t>Put fitment in the part name (size or model). Tires and batteries age on the shelf, so keep those counts lean.</t>
  </si>
  <si>
    <t>Margin compares retail to cost; Stock status flags anything at or below Reorder at.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</si>
  <si>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</si>
  <si>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</si>
  <si>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</si>
  <si>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</si>
  <si>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</si>
  <si>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</si>
  <si>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</si>
  <si>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</si>
  <si>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</si>
  <si>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</si>
  <si>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</si>
  <si>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</si>
  <si>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</si>
  <si>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</si>
  <si>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</si>
  <si>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</si>
  <si>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</si>
  <si>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</si>
  <si>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</si>
  <si>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Michelin Road 6 rear 180/55-17</t>
  </si>
  <si>
    <t>Tires</t>
  </si>
  <si>
    <t>Parts Unlimited</t>
  </si>
  <si>
    <t>DID 520 VX3 chain, 120 link</t>
  </si>
  <si>
    <t>Chains and sprockets</t>
  </si>
  <si>
    <t>Tucker</t>
  </si>
  <si>
    <t>EBC HH sintered pads (FA244HH)</t>
  </si>
  <si>
    <t>Brakes</t>
  </si>
  <si>
    <t>K&amp;N oil filter KN-204</t>
  </si>
  <si>
    <t>Filters</t>
  </si>
  <si>
    <t>Motul 7100 10W-40 (1 L)</t>
  </si>
  <si>
    <t>Fluids</t>
  </si>
  <si>
    <t>Motul</t>
  </si>
  <si>
    <t>Yuasa YTZ10S battery</t>
  </si>
  <si>
    <t>Electrical</t>
  </si>
  <si>
    <t>Yuasa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</si>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</sst>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2</v>
      </c>
      <c r="E2" s="11">
        <v>2</v>
      </c>
      <c r="F2" s="12">
        <v>168</v>
      </c>
      <c r="G2" s="12">
        <v>239</v>
      </c>
      <c r="H2" s="13">
        <f>IF($A2="","",IFERROR(((G2-F2)/G2),0))</f>
        <v>0.29707112970711297</v>
      </c>
      <c r="I2" s="14" t="str">
        <f>IF($A2="","",IF((D2&lt;=E2),"Reorder","OK"))</f>
        <v>Reorder</v>
      </c>
      <c r="J2" s="15">
        <f>IF($A2="","",(D2*F2))</f>
        <v>336</v>
      </c>
    </row>
    <row r="3" spans="1:10" x14ac:dyDescent="0.25">
      <c r="A3" t="s">
        <v>28</v>
      </c>
      <c r="B3" t="s">
        <v>29</v>
      </c>
      <c r="C3" t="s">
        <v>30</v>
      </c>
      <c r="D3" s="11">
        <v>3</v>
      </c>
      <c r="E3" s="11">
        <v>2</v>
      </c>
      <c r="F3" s="12">
        <v>72</v>
      </c>
      <c r="G3" s="12">
        <v>119</v>
      </c>
      <c r="H3" s="13">
        <f>IF($A3="","",IFERROR(((G3-F3)/G3),0))</f>
        <v>0.3949579831932773</v>
      </c>
      <c r="I3" s="14" t="str">
        <f>IF($A3="","",IF((D3&lt;=E3),"Reorder","OK"))</f>
        <v>OK</v>
      </c>
      <c r="J3" s="15">
        <f>IF($A3="","",(D3*F3))</f>
        <v>216</v>
      </c>
    </row>
    <row r="4" spans="1:10" x14ac:dyDescent="0.25">
      <c r="A4" t="s">
        <v>31</v>
      </c>
      <c r="B4" t="s">
        <v>32</v>
      </c>
      <c r="C4" t="s">
        <v>27</v>
      </c>
      <c r="D4" s="11">
        <v>4</v>
      </c>
      <c r="E4" s="11">
        <v>3</v>
      </c>
      <c r="F4" s="12">
        <v>31</v>
      </c>
      <c r="G4" s="12">
        <v>54</v>
      </c>
      <c r="H4" s="13">
        <f>IF($A4="","",IFERROR(((G4-F4)/G4),0))</f>
        <v>0.42592592592592593</v>
      </c>
      <c r="I4" s="14" t="str">
        <f>IF($A4="","",IF((D4&lt;=E4),"Reorder","OK"))</f>
        <v>OK</v>
      </c>
      <c r="J4" s="15">
        <f>IF($A4="","",(D4*F4))</f>
        <v>124</v>
      </c>
    </row>
    <row r="5" spans="1:10" x14ac:dyDescent="0.25">
      <c r="A5" t="s">
        <v>33</v>
      </c>
      <c r="B5" t="s">
        <v>34</v>
      </c>
      <c r="C5" t="s">
        <v>30</v>
      </c>
      <c r="D5" s="11">
        <v>12</v>
      </c>
      <c r="E5" s="11">
        <v>8</v>
      </c>
      <c r="F5" s="12">
        <v>9.5</v>
      </c>
      <c r="G5" s="12">
        <v>17</v>
      </c>
      <c r="H5" s="13">
        <f>IF($A5="","",IFERROR(((G5-F5)/G5),0))</f>
        <v>0.4411764705882353</v>
      </c>
      <c r="I5" s="14" t="str">
        <f>IF($A5="","",IF((D5&lt;=E5),"Reorder","OK"))</f>
        <v>OK</v>
      </c>
      <c r="J5" s="15">
        <f>IF($A5="","",(D5*F5))</f>
        <v>114</v>
      </c>
    </row>
    <row r="6" spans="1:10" x14ac:dyDescent="0.25">
      <c r="A6" t="s">
        <v>35</v>
      </c>
      <c r="B6" t="s">
        <v>36</v>
      </c>
      <c r="C6" t="s">
        <v>37</v>
      </c>
      <c r="D6" s="11">
        <v>18</v>
      </c>
      <c r="E6" s="11">
        <v>12</v>
      </c>
      <c r="F6" s="12">
        <v>11.5</v>
      </c>
      <c r="G6" s="12">
        <v>19</v>
      </c>
      <c r="H6" s="13">
        <f>IF($A6="","",IFERROR(((G6-F6)/G6),0))</f>
        <v>0.39473684210526316</v>
      </c>
      <c r="I6" s="14" t="str">
        <f>IF($A6="","",IF((D6&lt;=E6),"Reorder","OK"))</f>
        <v>OK</v>
      </c>
      <c r="J6" s="15">
        <f>IF($A6="","",(D6*F6))</f>
        <v>207</v>
      </c>
    </row>
    <row r="7" spans="1:10" x14ac:dyDescent="0.25">
      <c r="A7" t="s">
        <v>38</v>
      </c>
      <c r="B7" t="s">
        <v>39</v>
      </c>
      <c r="C7" t="s">
        <v>40</v>
      </c>
      <c r="D7" s="11">
        <v>2</v>
      </c>
      <c r="E7" s="11">
        <v>2</v>
      </c>
      <c r="F7" s="12">
        <v>98</v>
      </c>
      <c r="G7" s="12">
        <v>149</v>
      </c>
      <c r="H7" s="13">
        <f>IF($A7="","",IFERROR(((G7-F7)/G7),0))</f>
        <v>0.3422818791946309</v>
      </c>
      <c r="I7" s="14" t="str">
        <f>IF($A7="","",IF((D7&lt;=E7),"Reorder","OK"))</f>
        <v>Reorder</v>
      </c>
      <c r="J7" s="15">
        <f>IF($A7="","",(D7*F7))</f>
        <v>196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IF($A8="","",IF((D8&lt;=E8),"Reorder","OK"))</f>
        <v/>
      </c>
      <c r="J8" s="15" t="str">
        <f>IF($A8="","",(D8*F8))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Tires, Chains and sprockets, Brakes, Filters, Fluids, Electrical" sqref="B2:B201">
      <formula1>"Tires,Chains and sprockets,Brakes,Filters,Fluids,Electrical"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COUNTA('Inventory'!$A$2:$A$201)</f>
        <v>6</v>
      </c>
    </row>
    <row r="4" spans="1:3" x14ac:dyDescent="0.25">
      <c r="A4" s="17" t="s">
        <v>46</v>
      </c>
      <c r="B4" s="18"/>
      <c r="C4" s="18"/>
    </row>
    <row r="5" spans="1:2" x14ac:dyDescent="0.25">
      <c r="A5" t="s">
        <v>47</v>
      </c>
      <c r="B5" s="20">
        <f>SUM('Inventory'!$J$2:$J$201)</f>
        <v>1193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