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an offers" state="visible" r:id="rId5"/>
    <sheet sheetId="3" name="Compare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<sst xmlns="http://schemas.openxmlformats.org/spreadsheetml/2006/main" count="35" uniqueCount="35">
  <si>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Mortgage Comparison</t>
  </si>
  <si>
    <t>A free mortgage comparison spreadsheet: line up loan offers with auto monthly payment, lifetime interest, and break-even in Sheets and Excel.</t>
  </si>
  <si>
    <t>Quick start</t>
  </si>
  <si>
    <t>Open the Loan offers tab and replace the sample rows with your own — one row per entry. Formulas fill in automatically for new rows.</t>
  </si>
  <si>
    <t>Enter each Loan Estimate's amount, rate, term, points and lender fees (Section A). Monthly P&amp;I excludes taxes and insurance.</t>
  </si>
  <si>
    <t>Break-even shows how many months of lower payments it takes to earn back extra upfront cost versus the cheapest-upfront offer. If you'll sell or refinance sooner, skip the points. Not financial advice.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</si>
  <si>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</si>
  <si>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</si>
  <si>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</si>
  <si>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</si>
  <si>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</si>
  <si>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</si>
  <si>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</si>
  <si>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Lender / option</t>
  </si>
  <si>
    <t>Loan amount</t>
  </si>
  <si>
    <t>Rate</t>
  </si>
  <si>
    <t>Term (years)</t>
  </si>
  <si>
    <t>Points</t>
  </si>
  <si>
    <t>Lender fees</t>
  </si>
  <si>
    <t>Monthly P&amp;I</t>
  </si>
  <si>
    <t>Lifetime interest</t>
  </si>
  <si>
    <t>Upfront cost</t>
  </si>
  <si>
    <t>Break-even (months)</t>
  </si>
  <si>
    <t>Credit union – no points</t>
  </si>
  <si>
    <t>Bank A – 1 point</t>
  </si>
  <si>
    <t>Broker – 2 points</t>
  </si>
  <si>
    <t>Bank A – 15-year</t>
  </si>
  <si>
    <t>Item</t>
  </si>
  <si>
    <t>Value</t>
  </si>
  <si>
    <t>Notes</t>
  </si>
  <si>
    <t>Baseline upfront</t>
  </si>
  <si>
    <t>The cheapest-upfront offer is the baseline for break-even.</t>
  </si>
  <si>
    <t>Baseline payment</t>
  </si>
  <si>
    <t>Lowest monthly payment</t>
  </si>
  <si>
    <t>Lowest lifetime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</si>
</sst>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1" customWidth="1"/>
    <col min="4" max="4" width="15" customWidth="1"/>
    <col min="5" max="5" width="11" customWidth="1"/>
    <col min="6" max="7" width="14" customWidth="1"/>
    <col min="8" max="8" width="20" customWidth="1"/>
    <col min="9" max="9" width="15" customWidth="1"/>
    <col min="10" max="10" width="22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320000</v>
      </c>
      <c r="C2" s="12">
        <v>0.0675</v>
      </c>
      <c r="D2" s="13">
        <v>30</v>
      </c>
      <c r="E2" s="12">
        <v>0</v>
      </c>
      <c r="F2" s="11">
        <v>1495</v>
      </c>
      <c r="G2" s="14">
        <f>IF($A2="","",ROUND(-PMT((C2/12),(D2*12),B2),2))</f>
        <v>2075.51</v>
      </c>
      <c r="H2" s="14">
        <f>IF($A2="","",ROUND((((G2*D2)*12)-B2),0))</f>
        <v>427184</v>
      </c>
      <c r="I2" s="14">
        <f>IF($A2="","",(ROUND((B2*E2),0)+F2))</f>
        <v>1495</v>
      </c>
      <c r="J2" s="15" t="str">
        <f>IF($A2="","",IF((I2='Compare'!$B$2),"Baseline",IF((G2&gt;='Compare'!$B$3),"No monthly savings",ROUNDUP(((I2-'Compare'!$B$2)/('Compare'!$B$3-G2)),0))))</f>
        <v>Baseline</v>
      </c>
    </row>
    <row r="3" spans="1:10" x14ac:dyDescent="0.25">
      <c r="A3" t="s">
        <v>24</v>
      </c>
      <c r="B3" s="11">
        <v>320000</v>
      </c>
      <c r="C3" s="12">
        <v>0.065</v>
      </c>
      <c r="D3" s="13">
        <v>30</v>
      </c>
      <c r="E3" s="12">
        <v>0.01</v>
      </c>
      <c r="F3" s="11">
        <v>1295</v>
      </c>
      <c r="G3" s="14">
        <f>IF($A3="","",ROUND(-PMT((C3/12),(D3*12),B3),2))</f>
        <v>2022.62</v>
      </c>
      <c r="H3" s="14">
        <f>IF($A3="","",ROUND((((G3*D3)*12)-B3),0))</f>
        <v>408143</v>
      </c>
      <c r="I3" s="14">
        <f>IF($A3="","",(ROUND((B3*E3),0)+F3))</f>
        <v>4495</v>
      </c>
      <c r="J3" s="15">
        <f>IF($A3="","",IF((I3='Compare'!$B$2),"Baseline",IF((G3&gt;='Compare'!$B$3),"No monthly savings",ROUNDUP(((I3-'Compare'!$B$2)/('Compare'!$B$3-G3)),0))))</f>
        <v>57</v>
      </c>
    </row>
    <row r="4" spans="1:10" x14ac:dyDescent="0.25">
      <c r="A4" t="s">
        <v>25</v>
      </c>
      <c r="B4" s="11">
        <v>320000</v>
      </c>
      <c r="C4" s="12">
        <v>0.06375</v>
      </c>
      <c r="D4" s="13">
        <v>30</v>
      </c>
      <c r="E4" s="12">
        <v>0.02</v>
      </c>
      <c r="F4" s="11">
        <v>1850</v>
      </c>
      <c r="G4" s="14">
        <f>IF($A4="","",ROUND(-PMT((C4/12),(D4*12),B4),2))</f>
        <v>1996.38</v>
      </c>
      <c r="H4" s="14">
        <f>IF($A4="","",ROUND((((G4*D4)*12)-B4),0))</f>
        <v>398697</v>
      </c>
      <c r="I4" s="14">
        <f>IF($A4="","",(ROUND((B4*E4),0)+F4))</f>
        <v>8250</v>
      </c>
      <c r="J4" s="15">
        <f>IF($A4="","",IF((I4='Compare'!$B$2),"Baseline",IF((G4&gt;='Compare'!$B$3),"No monthly savings",ROUNDUP(((I4-'Compare'!$B$2)/('Compare'!$B$3-G4)),0))))</f>
        <v>86</v>
      </c>
    </row>
    <row r="5" spans="1:10" x14ac:dyDescent="0.25">
      <c r="A5" t="s">
        <v>26</v>
      </c>
      <c r="B5" s="11">
        <v>320000</v>
      </c>
      <c r="C5" s="12">
        <v>0.05875</v>
      </c>
      <c r="D5" s="13">
        <v>15</v>
      </c>
      <c r="E5" s="12">
        <v>0</v>
      </c>
      <c r="F5" s="11">
        <v>1595</v>
      </c>
      <c r="G5" s="14">
        <f>IF($A5="","",ROUND(-PMT((C5/12),(D5*12),B5),2))</f>
        <v>2678.78</v>
      </c>
      <c r="H5" s="14">
        <f>IF($A5="","",ROUND((((G5*D5)*12)-B5),0))</f>
        <v>162180</v>
      </c>
      <c r="I5" s="14">
        <f>IF($A5="","",(ROUND((B5*E5),0)+F5))</f>
        <v>1595</v>
      </c>
      <c r="J5" s="15" t="str">
        <f>IF($A5="","",IF((I5='Compare'!$B$2),"Baseline",IF((G5&gt;='Compare'!$B$3),"No monthly savings",ROUNDUP(((I5-'Compare'!$B$2)/('Compare'!$B$3-G5)),0))))</f>
        <v>No monthly savings</v>
      </c>
    </row>
    <row r="6" spans="1:10" x14ac:dyDescent="0.25">
      <c r="B6" s="11"/>
      <c r="C6" s="12"/>
      <c r="D6" s="13"/>
      <c r="E6" s="12"/>
      <c r="F6" s="11"/>
      <c r="G6" s="14" t="str">
        <f>IF($A6="","",ROUND(-PMT((C6/12),(D6*12),B6),2))</f>
        <v/>
      </c>
      <c r="H6" s="14" t="str">
        <f>IF($A6="","",ROUND((((G6*D6)*12)-B6),0))</f>
        <v/>
      </c>
      <c r="I6" s="14" t="str">
        <f>IF($A6="","",(ROUND((B6*E6),0)+F6))</f>
        <v/>
      </c>
      <c r="J6" s="15" t="str">
        <f>IF($A6="","",IF((I6='Compare'!$B$2),"Baseline",IF((G6&gt;='Compare'!$B$3),"No monthly savings",ROUNDUP(((I6-'Compare'!$B$2)/('Compare'!$B$3-G6)),0))))</f>
        <v/>
      </c>
    </row>
    <row r="7" spans="1:10" x14ac:dyDescent="0.25">
      <c r="B7" s="11"/>
      <c r="C7" s="12"/>
      <c r="D7" s="13"/>
      <c r="E7" s="12"/>
      <c r="F7" s="11"/>
      <c r="G7" s="14" t="str">
        <f>IF($A7="","",ROUND(-PMT((C7/12),(D7*12),B7),2))</f>
        <v/>
      </c>
      <c r="H7" s="14" t="str">
        <f>IF($A7="","",ROUND((((G7*D7)*12)-B7),0))</f>
        <v/>
      </c>
      <c r="I7" s="14" t="str">
        <f>IF($A7="","",(ROUND((B7*E7),0)+F7))</f>
        <v/>
      </c>
      <c r="J7" s="15" t="str">
        <f>IF($A7="","",IF((I7='Compare'!$B$2),"Baseline",IF((G7&gt;='Compare'!$B$3),"No monthly savings",ROUNDUP(((I7-'Compare'!$B$2)/('Compare'!$B$3-G7)),0))))</f>
        <v/>
      </c>
    </row>
    <row r="8" spans="1:10" x14ac:dyDescent="0.25">
      <c r="B8" s="11"/>
      <c r="C8" s="12"/>
      <c r="D8" s="13"/>
      <c r="E8" s="12"/>
      <c r="F8" s="11"/>
      <c r="G8" s="14" t="str">
        <f>IF($A8="","",ROUND(-PMT((C8/12),(D8*12),B8),2))</f>
        <v/>
      </c>
      <c r="H8" s="14" t="str">
        <f>IF($A8="","",ROUND((((G8*D8)*12)-B8),0))</f>
        <v/>
      </c>
      <c r="I8" s="14" t="str">
        <f>IF($A8="","",(ROUND((B8*E8),0)+F8))</f>
        <v/>
      </c>
      <c r="J8" s="15" t="str">
        <f>IF($A8="","",IF((I8='Compare'!$B$2),"Baseline",IF((G8&gt;='Compare'!$B$3),"No monthly savings",ROUNDUP(((I8-'Compare'!$B$2)/('Compare'!$B$3-G8)),0))))</f>
        <v/>
      </c>
    </row>
    <row r="9" spans="1:10" x14ac:dyDescent="0.25">
      <c r="B9" s="11"/>
      <c r="C9" s="12"/>
      <c r="D9" s="13"/>
      <c r="E9" s="12"/>
      <c r="F9" s="11"/>
      <c r="G9" s="14" t="str">
        <f>IF($A9="","",ROUND(-PMT((C9/12),(D9*12),B9),2))</f>
        <v/>
      </c>
      <c r="H9" s="14" t="str">
        <f>IF($A9="","",ROUND((((G9*D9)*12)-B9),0))</f>
        <v/>
      </c>
      <c r="I9" s="14" t="str">
        <f>IF($A9="","",(ROUND((B9*E9),0)+F9))</f>
        <v/>
      </c>
      <c r="J9" s="15" t="str">
        <f>IF($A9="","",IF((I9='Compare'!$B$2),"Baseline",IF((G9&gt;='Compare'!$B$3),"No monthly savings",ROUNDUP(((I9-'Compare'!$B$2)/('Compare'!$B$3-G9)),0))))</f>
        <v/>
      </c>
    </row>
    <row r="10" spans="1:10" x14ac:dyDescent="0.25">
      <c r="B10" s="11"/>
      <c r="C10" s="12"/>
      <c r="D10" s="13"/>
      <c r="E10" s="12"/>
      <c r="F10" s="11"/>
      <c r="G10" s="14" t="str">
        <f>IF($A10="","",ROUND(-PMT((C10/12),(D10*12),B10),2))</f>
        <v/>
      </c>
      <c r="H10" s="14" t="str">
        <f>IF($A10="","",ROUND((((G10*D10)*12)-B10),0))</f>
        <v/>
      </c>
      <c r="I10" s="14" t="str">
        <f>IF($A10="","",(ROUND((B10*E10),0)+F10))</f>
        <v/>
      </c>
      <c r="J10" s="15" t="str">
        <f>IF($A10="","",IF((I10='Compare'!$B$2),"Baseline",IF((G10&gt;='Compare'!$B$3),"No monthly savings",ROUNDUP(((I10-'Compare'!$B$2)/('Compare'!$B$3-G10)),0))))</f>
        <v/>
      </c>
    </row>
    <row r="11" spans="1:10" x14ac:dyDescent="0.25">
      <c r="B11" s="11"/>
      <c r="C11" s="12"/>
      <c r="D11" s="13"/>
      <c r="E11" s="12"/>
      <c r="F11" s="11"/>
      <c r="G11" s="14" t="str">
        <f>IF($A11="","",ROUND(-PMT((C11/12),(D11*12),B11),2))</f>
        <v/>
      </c>
      <c r="H11" s="14" t="str">
        <f>IF($A11="","",ROUND((((G11*D11)*12)-B11),0))</f>
        <v/>
      </c>
      <c r="I11" s="14" t="str">
        <f>IF($A11="","",(ROUND((B11*E11),0)+F11))</f>
        <v/>
      </c>
      <c r="J11" s="15" t="str">
        <f>IF($A11="","",IF((I11='Compare'!$B$2),"Baseline",IF((G11&gt;='Compare'!$B$3),"No monthly savings",ROUNDUP(((I11-'Compare'!$B$2)/('Compare'!$B$3-G11)),0))))</f>
        <v/>
      </c>
    </row>
    <row r="12" spans="1:10" x14ac:dyDescent="0.25">
      <c r="B12" s="11"/>
      <c r="C12" s="12"/>
      <c r="D12" s="13"/>
      <c r="E12" s="12"/>
      <c r="F12" s="11"/>
      <c r="G12" s="14" t="str">
        <f>IF($A12="","",ROUND(-PMT((C12/12),(D12*12),B12),2))</f>
        <v/>
      </c>
      <c r="H12" s="14" t="str">
        <f>IF($A12="","",ROUND((((G12*D12)*12)-B12),0))</f>
        <v/>
      </c>
      <c r="I12" s="14" t="str">
        <f>IF($A12="","",(ROUND((B12*E12),0)+F12))</f>
        <v/>
      </c>
      <c r="J12" s="15" t="str">
        <f>IF($A12="","",IF((I12='Compare'!$B$2),"Baseline",IF((G12&gt;='Compare'!$B$3),"No monthly savings",ROUNDUP(((I12-'Compare'!$B$2)/('Compare'!$B$3-G12)),0))))</f>
        <v/>
      </c>
    </row>
    <row r="13" spans="1:10" x14ac:dyDescent="0.25">
      <c r="B13" s="11"/>
      <c r="C13" s="12"/>
      <c r="D13" s="13"/>
      <c r="E13" s="12"/>
      <c r="F13" s="11"/>
      <c r="G13" s="14" t="str">
        <f>IF($A13="","",ROUND(-PMT((C13/12),(D13*12),B13),2))</f>
        <v/>
      </c>
      <c r="H13" s="14" t="str">
        <f>IF($A13="","",ROUND((((G13*D13)*12)-B13),0))</f>
        <v/>
      </c>
      <c r="I13" s="14" t="str">
        <f>IF($A13="","",(ROUND((B13*E13),0)+F13))</f>
        <v/>
      </c>
      <c r="J13" s="15" t="str">
        <f>IF($A13="","",IF((I13='Compare'!$B$2),"Baseline",IF((G13&gt;='Compare'!$B$3),"No monthly savings",ROUNDUP(((I13-'Compare'!$B$2)/('Compare'!$B$3-G13)),0))))</f>
        <v/>
      </c>
    </row>
    <row r="14" spans="1:10" x14ac:dyDescent="0.25">
      <c r="B14" s="11"/>
      <c r="C14" s="12"/>
      <c r="D14" s="13"/>
      <c r="E14" s="12"/>
      <c r="F14" s="11"/>
      <c r="G14" s="14" t="str">
        <f>IF($A14="","",ROUND(-PMT((C14/12),(D14*12),B14),2))</f>
        <v/>
      </c>
      <c r="H14" s="14" t="str">
        <f>IF($A14="","",ROUND((((G14*D14)*12)-B14),0))</f>
        <v/>
      </c>
      <c r="I14" s="14" t="str">
        <f>IF($A14="","",(ROUND((B14*E14),0)+F14))</f>
        <v/>
      </c>
      <c r="J14" s="15" t="str">
        <f>IF($A14="","",IF((I14='Compare'!$B$2),"Baseline",IF((G14&gt;='Compare'!$B$3),"No monthly savings",ROUNDUP(((I14-'Compare'!$B$2)/('Compare'!$B$3-G14)),0))))</f>
        <v/>
      </c>
    </row>
    <row r="15" spans="1:10" x14ac:dyDescent="0.25">
      <c r="B15" s="11"/>
      <c r="C15" s="12"/>
      <c r="D15" s="13"/>
      <c r="E15" s="12"/>
      <c r="F15" s="11"/>
      <c r="G15" s="14" t="str">
        <f>IF($A15="","",ROUND(-PMT((C15/12),(D15*12),B15),2))</f>
        <v/>
      </c>
      <c r="H15" s="14" t="str">
        <f>IF($A15="","",ROUND((((G15*D15)*12)-B15),0))</f>
        <v/>
      </c>
      <c r="I15" s="14" t="str">
        <f>IF($A15="","",(ROUND((B15*E15),0)+F15))</f>
        <v/>
      </c>
      <c r="J15" s="15" t="str">
        <f>IF($A15="","",IF((I15='Compare'!$B$2),"Baseline",IF((G15&gt;='Compare'!$B$3),"No monthly savings",ROUNDUP(((I15-'Compare'!$B$2)/('Compare'!$B$3-G15)),0))))</f>
        <v/>
      </c>
    </row>
    <row r="16" spans="1:10" x14ac:dyDescent="0.25">
      <c r="B16" s="11"/>
      <c r="C16" s="12"/>
      <c r="D16" s="13"/>
      <c r="E16" s="12"/>
      <c r="F16" s="11"/>
      <c r="G16" s="14" t="str">
        <f>IF($A16="","",ROUND(-PMT((C16/12),(D16*12),B16),2))</f>
        <v/>
      </c>
      <c r="H16" s="14" t="str">
        <f>IF($A16="","",ROUND((((G16*D16)*12)-B16),0))</f>
        <v/>
      </c>
      <c r="I16" s="14" t="str">
        <f>IF($A16="","",(ROUND((B16*E16),0)+F16))</f>
        <v/>
      </c>
      <c r="J16" s="15" t="str">
        <f>IF($A16="","",IF((I16='Compare'!$B$2),"Baseline",IF((G16&gt;='Compare'!$B$3),"No monthly savings",ROUNDUP(((I16-'Compare'!$B$2)/('Compare'!$B$3-G16)),0))))</f>
        <v/>
      </c>
    </row>
    <row r="17" spans="1:10" x14ac:dyDescent="0.25">
      <c r="B17" s="11"/>
      <c r="C17" s="12"/>
      <c r="D17" s="13"/>
      <c r="E17" s="12"/>
      <c r="F17" s="11"/>
      <c r="G17" s="14" t="str">
        <f>IF($A17="","",ROUND(-PMT((C17/12),(D17*12),B17),2))</f>
        <v/>
      </c>
      <c r="H17" s="14" t="str">
        <f>IF($A17="","",ROUND((((G17*D17)*12)-B17),0))</f>
        <v/>
      </c>
      <c r="I17" s="14" t="str">
        <f>IF($A17="","",(ROUND((B17*E17),0)+F17))</f>
        <v/>
      </c>
      <c r="J17" s="15" t="str">
        <f>IF($A17="","",IF((I17='Compare'!$B$2),"Baseline",IF((G17&gt;='Compare'!$B$3),"No monthly savings",ROUNDUP(((I17-'Compare'!$B$2)/('Compare'!$B$3-G17)),0))))</f>
        <v/>
      </c>
    </row>
    <row r="18" spans="1:10" x14ac:dyDescent="0.25">
      <c r="B18" s="11"/>
      <c r="C18" s="12"/>
      <c r="D18" s="13"/>
      <c r="E18" s="12"/>
      <c r="F18" s="11"/>
      <c r="G18" s="14" t="str">
        <f>IF($A18="","",ROUND(-PMT((C18/12),(D18*12),B18),2))</f>
        <v/>
      </c>
      <c r="H18" s="14" t="str">
        <f>IF($A18="","",ROUND((((G18*D18)*12)-B18),0))</f>
        <v/>
      </c>
      <c r="I18" s="14" t="str">
        <f>IF($A18="","",(ROUND((B18*E18),0)+F18))</f>
        <v/>
      </c>
      <c r="J18" s="15" t="str">
        <f>IF($A18="","",IF((I18='Compare'!$B$2),"Baseline",IF((G18&gt;='Compare'!$B$3),"No monthly savings",ROUNDUP(((I18-'Compare'!$B$2)/('Compare'!$B$3-G18)),0))))</f>
        <v/>
      </c>
    </row>
    <row r="19" spans="1:10" x14ac:dyDescent="0.25">
      <c r="B19" s="11"/>
      <c r="C19" s="12"/>
      <c r="D19" s="13"/>
      <c r="E19" s="12"/>
      <c r="F19" s="11"/>
      <c r="G19" s="14" t="str">
        <f>IF($A19="","",ROUND(-PMT((C19/12),(D19*12),B19),2))</f>
        <v/>
      </c>
      <c r="H19" s="14" t="str">
        <f>IF($A19="","",ROUND((((G19*D19)*12)-B19),0))</f>
        <v/>
      </c>
      <c r="I19" s="14" t="str">
        <f>IF($A19="","",(ROUND((B19*E19),0)+F19))</f>
        <v/>
      </c>
      <c r="J19" s="15" t="str">
        <f>IF($A19="","",IF((I19='Compare'!$B$2),"Baseline",IF((G19&gt;='Compare'!$B$3),"No monthly savings",ROUNDUP(((I19-'Compare'!$B$2)/('Compare'!$B$3-G19)),0))))</f>
        <v/>
      </c>
    </row>
    <row r="20" spans="1:10" x14ac:dyDescent="0.25">
      <c r="B20" s="11"/>
      <c r="C20" s="12"/>
      <c r="D20" s="13"/>
      <c r="E20" s="12"/>
      <c r="F20" s="11"/>
      <c r="G20" s="14" t="str">
        <f>IF($A20="","",ROUND(-PMT((C20/12),(D20*12),B20),2))</f>
        <v/>
      </c>
      <c r="H20" s="14" t="str">
        <f>IF($A20="","",ROUND((((G20*D20)*12)-B20),0))</f>
        <v/>
      </c>
      <c r="I20" s="14" t="str">
        <f>IF($A20="","",(ROUND((B20*E20),0)+F20))</f>
        <v/>
      </c>
      <c r="J20" s="15" t="str">
        <f>IF($A20="","",IF((I20='Compare'!$B$2),"Baseline",IF((G20&gt;='Compare'!$B$3),"No monthly savings",ROUNDUP(((I20-'Compare'!$B$2)/('Compare'!$B$3-G20)),0))))</f>
        <v/>
      </c>
    </row>
    <row r="21" spans="1:10" x14ac:dyDescent="0.25">
      <c r="B21" s="11"/>
      <c r="C21" s="12"/>
      <c r="D21" s="13"/>
      <c r="E21" s="12"/>
      <c r="F21" s="11"/>
      <c r="G21" s="14" t="str">
        <f>IF($A21="","",ROUND(-PMT((C21/12),(D21*12),B21),2))</f>
        <v/>
      </c>
      <c r="H21" s="14" t="str">
        <f>IF($A21="","",ROUND((((G21*D21)*12)-B21),0))</f>
        <v/>
      </c>
      <c r="I21" s="14" t="str">
        <f>IF($A21="","",(ROUND((B21*E21),0)+F21))</f>
        <v/>
      </c>
      <c r="J21" s="15" t="str">
        <f>IF($A21="","",IF((I21='Compare'!$B$2),"Baseline",IF((G21&gt;='Compare'!$B$3),"No monthly savings",ROUNDUP(((I21-'Compare'!$B$2)/('Compare'!$B$3-G21)),0))))</f>
        <v/>
      </c>
    </row>
    <row r="22" spans="1:10" x14ac:dyDescent="0.25">
      <c r="B22" s="11"/>
      <c r="C22" s="12"/>
      <c r="D22" s="13"/>
      <c r="E22" s="12"/>
      <c r="F22" s="11"/>
      <c r="G22" s="14" t="str">
        <f>IF($A22="","",ROUND(-PMT((C22/12),(D22*12),B22),2))</f>
        <v/>
      </c>
      <c r="H22" s="14" t="str">
        <f>IF($A22="","",ROUND((((G22*D22)*12)-B22),0))</f>
        <v/>
      </c>
      <c r="I22" s="14" t="str">
        <f>IF($A22="","",(ROUND((B22*E22),0)+F22))</f>
        <v/>
      </c>
      <c r="J22" s="15" t="str">
        <f>IF($A22="","",IF((I22='Compare'!$B$2),"Baseline",IF((G22&gt;='Compare'!$B$3),"No monthly savings",ROUNDUP(((I22-'Compare'!$B$2)/('Compare'!$B$3-G22)),0))))</f>
        <v/>
      </c>
    </row>
    <row r="23" spans="1:10" x14ac:dyDescent="0.25">
      <c r="B23" s="11"/>
      <c r="C23" s="12"/>
      <c r="D23" s="13"/>
      <c r="E23" s="12"/>
      <c r="F23" s="11"/>
      <c r="G23" s="14" t="str">
        <f>IF($A23="","",ROUND(-PMT((C23/12),(D23*12),B23),2))</f>
        <v/>
      </c>
      <c r="H23" s="14" t="str">
        <f>IF($A23="","",ROUND((((G23*D23)*12)-B23),0))</f>
        <v/>
      </c>
      <c r="I23" s="14" t="str">
        <f>IF($A23="","",(ROUND((B23*E23),0)+F23))</f>
        <v/>
      </c>
      <c r="J23" s="15" t="str">
        <f>IF($A23="","",IF((I23='Compare'!$B$2),"Baseline",IF((G23&gt;='Compare'!$B$3),"No monthly savings",ROUNDUP(((I23-'Compare'!$B$2)/('Compare'!$B$3-G23)),0))))</f>
        <v/>
      </c>
    </row>
    <row r="24" spans="1:10" x14ac:dyDescent="0.25">
      <c r="B24" s="11"/>
      <c r="C24" s="12"/>
      <c r="D24" s="13"/>
      <c r="E24" s="12"/>
      <c r="F24" s="11"/>
      <c r="G24" s="14" t="str">
        <f>IF($A24="","",ROUND(-PMT((C24/12),(D24*12),B24),2))</f>
        <v/>
      </c>
      <c r="H24" s="14" t="str">
        <f>IF($A24="","",ROUND((((G24*D24)*12)-B24),0))</f>
        <v/>
      </c>
      <c r="I24" s="14" t="str">
        <f>IF($A24="","",(ROUND((B24*E24),0)+F24))</f>
        <v/>
      </c>
      <c r="J24" s="15" t="str">
        <f>IF($A24="","",IF((I24='Compare'!$B$2),"Baseline",IF((G24&gt;='Compare'!$B$3),"No monthly savings",ROUNDUP(((I24-'Compare'!$B$2)/('Compare'!$B$3-G24)),0))))</f>
        <v/>
      </c>
    </row>
    <row r="25" spans="1:10" x14ac:dyDescent="0.25">
      <c r="B25" s="11"/>
      <c r="C25" s="12"/>
      <c r="D25" s="13"/>
      <c r="E25" s="12"/>
      <c r="F25" s="11"/>
      <c r="G25" s="14" t="str">
        <f>IF($A25="","",ROUND(-PMT((C25/12),(D25*12),B25),2))</f>
        <v/>
      </c>
      <c r="H25" s="14" t="str">
        <f>IF($A25="","",ROUND((((G25*D25)*12)-B25),0))</f>
        <v/>
      </c>
      <c r="I25" s="14" t="str">
        <f>IF($A25="","",(ROUND((B25*E25),0)+F25))</f>
        <v/>
      </c>
      <c r="J25" s="15" t="str">
        <f>IF($A25="","",IF((I25='Compare'!$B$2),"Baseline",IF((G25&gt;='Compare'!$B$3),"No monthly savings",ROUNDUP(((I25-'Compare'!$B$2)/('Compare'!$B$3-G25)),0))))</f>
        <v/>
      </c>
    </row>
    <row r="26" spans="1:10" x14ac:dyDescent="0.25">
      <c r="B26" s="11"/>
      <c r="C26" s="12"/>
      <c r="D26" s="13"/>
      <c r="E26" s="12"/>
      <c r="F26" s="11"/>
      <c r="G26" s="14" t="str">
        <f>IF($A26="","",ROUND(-PMT((C26/12),(D26*12),B26),2))</f>
        <v/>
      </c>
      <c r="H26" s="14" t="str">
        <f>IF($A26="","",ROUND((((G26*D26)*12)-B26),0))</f>
        <v/>
      </c>
      <c r="I26" s="14" t="str">
        <f>IF($A26="","",(ROUND((B26*E26),0)+F26))</f>
        <v/>
      </c>
      <c r="J26" s="15" t="str">
        <f>IF($A26="","",IF((I26='Compare'!$B$2),"Baseline",IF((G26&gt;='Compare'!$B$3),"No monthly savings",ROUNDUP(((I26-'Compare'!$B$2)/('Compare'!$B$3-G26)),0))))</f>
        <v/>
      </c>
    </row>
    <row r="27" spans="1:10" x14ac:dyDescent="0.25">
      <c r="B27" s="11"/>
      <c r="C27" s="12"/>
      <c r="D27" s="13"/>
      <c r="E27" s="12"/>
      <c r="F27" s="11"/>
      <c r="G27" s="14" t="str">
        <f>IF($A27="","",ROUND(-PMT((C27/12),(D27*12),B27),2))</f>
        <v/>
      </c>
      <c r="H27" s="14" t="str">
        <f>IF($A27="","",ROUND((((G27*D27)*12)-B27),0))</f>
        <v/>
      </c>
      <c r="I27" s="14" t="str">
        <f>IF($A27="","",(ROUND((B27*E27),0)+F27))</f>
        <v/>
      </c>
      <c r="J27" s="15" t="str">
        <f>IF($A27="","",IF((I27='Compare'!$B$2),"Baseline",IF((G27&gt;='Compare'!$B$3),"No monthly savings",ROUNDUP(((I27-'Compare'!$B$2)/('Compare'!$B$3-G27)),0))))</f>
        <v/>
      </c>
    </row>
    <row r="28" spans="1:10" x14ac:dyDescent="0.25">
      <c r="B28" s="11"/>
      <c r="C28" s="12"/>
      <c r="D28" s="13"/>
      <c r="E28" s="12"/>
      <c r="F28" s="11"/>
      <c r="G28" s="14" t="str">
        <f>IF($A28="","",ROUND(-PMT((C28/12),(D28*12),B28),2))</f>
        <v/>
      </c>
      <c r="H28" s="14" t="str">
        <f>IF($A28="","",ROUND((((G28*D28)*12)-B28),0))</f>
        <v/>
      </c>
      <c r="I28" s="14" t="str">
        <f>IF($A28="","",(ROUND((B28*E28),0)+F28))</f>
        <v/>
      </c>
      <c r="J28" s="15" t="str">
        <f>IF($A28="","",IF((I28='Compare'!$B$2),"Baseline",IF((G28&gt;='Compare'!$B$3),"No monthly savings",ROUNDUP(((I28-'Compare'!$B$2)/('Compare'!$B$3-G28)),0))))</f>
        <v/>
      </c>
    </row>
    <row r="29" spans="1:10" x14ac:dyDescent="0.25">
      <c r="B29" s="11"/>
      <c r="C29" s="12"/>
      <c r="D29" s="13"/>
      <c r="E29" s="12"/>
      <c r="F29" s="11"/>
      <c r="G29" s="14" t="str">
        <f>IF($A29="","",ROUND(-PMT((C29/12),(D29*12),B29),2))</f>
        <v/>
      </c>
      <c r="H29" s="14" t="str">
        <f>IF($A29="","",ROUND((((G29*D29)*12)-B29),0))</f>
        <v/>
      </c>
      <c r="I29" s="14" t="str">
        <f>IF($A29="","",(ROUND((B29*E29),0)+F29))</f>
        <v/>
      </c>
      <c r="J29" s="15" t="str">
        <f>IF($A29="","",IF((I29='Compare'!$B$2),"Baseline",IF((G29&gt;='Compare'!$B$3),"No monthly savings",ROUNDUP(((I29-'Compare'!$B$2)/('Compare'!$B$3-G29)),0))))</f>
        <v/>
      </c>
    </row>
    <row r="30" spans="1:10" x14ac:dyDescent="0.25">
      <c r="B30" s="11"/>
      <c r="C30" s="12"/>
      <c r="D30" s="13"/>
      <c r="E30" s="12"/>
      <c r="F30" s="11"/>
      <c r="G30" s="14" t="str">
        <f>IF($A30="","",ROUND(-PMT((C30/12),(D30*12),B30),2))</f>
        <v/>
      </c>
      <c r="H30" s="14" t="str">
        <f>IF($A30="","",ROUND((((G30*D30)*12)-B30),0))</f>
        <v/>
      </c>
      <c r="I30" s="14" t="str">
        <f>IF($A30="","",(ROUND((B30*E30),0)+F30))</f>
        <v/>
      </c>
      <c r="J30" s="15" t="str">
        <f>IF($A30="","",IF((I30='Compare'!$B$2),"Baseline",IF((G30&gt;='Compare'!$B$3),"No monthly savings",ROUNDUP(((I30-'Compare'!$B$2)/('Compare'!$B$3-G30)),0))))</f>
        <v/>
      </c>
    </row>
    <row r="31" spans="1:10" x14ac:dyDescent="0.25">
      <c r="B31" s="11"/>
      <c r="C31" s="12"/>
      <c r="D31" s="13"/>
      <c r="E31" s="12"/>
      <c r="F31" s="11"/>
      <c r="G31" s="14" t="str">
        <f>IF($A31="","",ROUND(-PMT((C31/12),(D31*12),B31),2))</f>
        <v/>
      </c>
      <c r="H31" s="14" t="str">
        <f>IF($A31="","",ROUND((((G31*D31)*12)-B31),0))</f>
        <v/>
      </c>
      <c r="I31" s="14" t="str">
        <f>IF($A31="","",(ROUND((B31*E31),0)+F31))</f>
        <v/>
      </c>
      <c r="J31" s="15" t="str">
        <f>IF($A31="","",IF((I31='Compare'!$B$2),"Baseline",IF((G31&gt;='Compare'!$B$3),"No monthly savings",ROUNDUP(((I31-'Compare'!$B$2)/('Compare'!$B$3-G31)),0))))</f>
        <v/>
      </c>
    </row>
    <row r="32" spans="1:10" x14ac:dyDescent="0.25">
      <c r="B32" s="11"/>
      <c r="C32" s="12"/>
      <c r="D32" s="13"/>
      <c r="E32" s="12"/>
      <c r="F32" s="11"/>
      <c r="G32" s="14" t="str">
        <f>IF($A32="","",ROUND(-PMT((C32/12),(D32*12),B32),2))</f>
        <v/>
      </c>
      <c r="H32" s="14" t="str">
        <f>IF($A32="","",ROUND((((G32*D32)*12)-B32),0))</f>
        <v/>
      </c>
      <c r="I32" s="14" t="str">
        <f>IF($A32="","",(ROUND((B32*E32),0)+F32))</f>
        <v/>
      </c>
      <c r="J32" s="15" t="str">
        <f>IF($A32="","",IF((I32='Compare'!$B$2),"Baseline",IF((G32&gt;='Compare'!$B$3),"No monthly savings",ROUNDUP(((I32-'Compare'!$B$2)/('Compare'!$B$3-G32)),0))))</f>
        <v/>
      </c>
    </row>
    <row r="33" spans="1:10" x14ac:dyDescent="0.25">
      <c r="B33" s="11"/>
      <c r="C33" s="12"/>
      <c r="D33" s="13"/>
      <c r="E33" s="12"/>
      <c r="F33" s="11"/>
      <c r="G33" s="14" t="str">
        <f>IF($A33="","",ROUND(-PMT((C33/12),(D33*12),B33),2))</f>
        <v/>
      </c>
      <c r="H33" s="14" t="str">
        <f>IF($A33="","",ROUND((((G33*D33)*12)-B33),0))</f>
        <v/>
      </c>
      <c r="I33" s="14" t="str">
        <f>IF($A33="","",(ROUND((B33*E33),0)+F33))</f>
        <v/>
      </c>
      <c r="J33" s="15" t="str">
        <f>IF($A33="","",IF((I33='Compare'!$B$2),"Baseline",IF((G33&gt;='Compare'!$B$3),"No monthly savings",ROUNDUP(((I33-'Compare'!$B$2)/('Compare'!$B$3-G33)),0))))</f>
        <v/>
      </c>
    </row>
    <row r="34" spans="1:10" x14ac:dyDescent="0.25">
      <c r="B34" s="11"/>
      <c r="C34" s="12"/>
      <c r="D34" s="13"/>
      <c r="E34" s="12"/>
      <c r="F34" s="11"/>
      <c r="G34" s="14" t="str">
        <f>IF($A34="","",ROUND(-PMT((C34/12),(D34*12),B34),2))</f>
        <v/>
      </c>
      <c r="H34" s="14" t="str">
        <f>IF($A34="","",ROUND((((G34*D34)*12)-B34),0))</f>
        <v/>
      </c>
      <c r="I34" s="14" t="str">
        <f>IF($A34="","",(ROUND((B34*E34),0)+F34))</f>
        <v/>
      </c>
      <c r="J34" s="15" t="str">
        <f>IF($A34="","",IF((I34='Compare'!$B$2),"Baseline",IF((G34&gt;='Compare'!$B$3),"No monthly savings",ROUNDUP(((I34-'Compare'!$B$2)/('Compare'!$B$3-G34)),0))))</f>
        <v/>
      </c>
    </row>
    <row r="35" spans="1:10" x14ac:dyDescent="0.25">
      <c r="B35" s="11"/>
      <c r="C35" s="12"/>
      <c r="D35" s="13"/>
      <c r="E35" s="12"/>
      <c r="F35" s="11"/>
      <c r="G35" s="14" t="str">
        <f>IF($A35="","",ROUND(-PMT((C35/12),(D35*12),B35),2))</f>
        <v/>
      </c>
      <c r="H35" s="14" t="str">
        <f>IF($A35="","",ROUND((((G35*D35)*12)-B35),0))</f>
        <v/>
      </c>
      <c r="I35" s="14" t="str">
        <f>IF($A35="","",(ROUND((B35*E35),0)+F35))</f>
        <v/>
      </c>
      <c r="J35" s="15" t="str">
        <f>IF($A35="","",IF((I35='Compare'!$B$2),"Baseline",IF((G35&gt;='Compare'!$B$3),"No monthly savings",ROUNDUP(((I35-'Compare'!$B$2)/('Compare'!$B$3-G35)),0))))</f>
        <v/>
      </c>
    </row>
    <row r="36" spans="1:10" x14ac:dyDescent="0.25">
      <c r="B36" s="11"/>
      <c r="C36" s="12"/>
      <c r="D36" s="13"/>
      <c r="E36" s="12"/>
      <c r="F36" s="11"/>
      <c r="G36" s="14" t="str">
        <f>IF($A36="","",ROUND(-PMT((C36/12),(D36*12),B36),2))</f>
        <v/>
      </c>
      <c r="H36" s="14" t="str">
        <f>IF($A36="","",ROUND((((G36*D36)*12)-B36),0))</f>
        <v/>
      </c>
      <c r="I36" s="14" t="str">
        <f>IF($A36="","",(ROUND((B36*E36),0)+F36))</f>
        <v/>
      </c>
      <c r="J36" s="15" t="str">
        <f>IF($A36="","",IF((I36='Compare'!$B$2),"Baseline",IF((G36&gt;='Compare'!$B$3),"No monthly savings",ROUNDUP(((I36-'Compare'!$B$2)/('Compare'!$B$3-G36)),0))))</f>
        <v/>
      </c>
    </row>
    <row r="37" spans="1:10" x14ac:dyDescent="0.25">
      <c r="B37" s="11"/>
      <c r="C37" s="12"/>
      <c r="D37" s="13"/>
      <c r="E37" s="12"/>
      <c r="F37" s="11"/>
      <c r="G37" s="14" t="str">
        <f>IF($A37="","",ROUND(-PMT((C37/12),(D37*12),B37),2))</f>
        <v/>
      </c>
      <c r="H37" s="14" t="str">
        <f>IF($A37="","",ROUND((((G37*D37)*12)-B37),0))</f>
        <v/>
      </c>
      <c r="I37" s="14" t="str">
        <f>IF($A37="","",(ROUND((B37*E37),0)+F37))</f>
        <v/>
      </c>
      <c r="J37" s="15" t="str">
        <f>IF($A37="","",IF((I37='Compare'!$B$2),"Baseline",IF((G37&gt;='Compare'!$B$3),"No monthly savings",ROUNDUP(((I37-'Compare'!$B$2)/('Compare'!$B$3-G37)),0))))</f>
        <v/>
      </c>
    </row>
    <row r="38" spans="1:10" x14ac:dyDescent="0.25">
      <c r="B38" s="11"/>
      <c r="C38" s="12"/>
      <c r="D38" s="13"/>
      <c r="E38" s="12"/>
      <c r="F38" s="11"/>
      <c r="G38" s="14" t="str">
        <f>IF($A38="","",ROUND(-PMT((C38/12),(D38*12),B38),2))</f>
        <v/>
      </c>
      <c r="H38" s="14" t="str">
        <f>IF($A38="","",ROUND((((G38*D38)*12)-B38),0))</f>
        <v/>
      </c>
      <c r="I38" s="14" t="str">
        <f>IF($A38="","",(ROUND((B38*E38),0)+F38))</f>
        <v/>
      </c>
      <c r="J38" s="15" t="str">
        <f>IF($A38="","",IF((I38='Compare'!$B$2),"Baseline",IF((G38&gt;='Compare'!$B$3),"No monthly savings",ROUNDUP(((I38-'Compare'!$B$2)/('Compare'!$B$3-G38)),0))))</f>
        <v/>
      </c>
    </row>
    <row r="39" spans="1:10" x14ac:dyDescent="0.25">
      <c r="B39" s="11"/>
      <c r="C39" s="12"/>
      <c r="D39" s="13"/>
      <c r="E39" s="12"/>
      <c r="F39" s="11"/>
      <c r="G39" s="14" t="str">
        <f>IF($A39="","",ROUND(-PMT((C39/12),(D39*12),B39),2))</f>
        <v/>
      </c>
      <c r="H39" s="14" t="str">
        <f>IF($A39="","",ROUND((((G39*D39)*12)-B39),0))</f>
        <v/>
      </c>
      <c r="I39" s="14" t="str">
        <f>IF($A39="","",(ROUND((B39*E39),0)+F39))</f>
        <v/>
      </c>
      <c r="J39" s="15" t="str">
        <f>IF($A39="","",IF((I39='Compare'!$B$2),"Baseline",IF((G39&gt;='Compare'!$B$3),"No monthly savings",ROUNDUP(((I39-'Compare'!$B$2)/('Compare'!$B$3-G39)),0))))</f>
        <v/>
      </c>
    </row>
    <row r="40" spans="1:10" x14ac:dyDescent="0.25">
      <c r="B40" s="11"/>
      <c r="C40" s="12"/>
      <c r="D40" s="13"/>
      <c r="E40" s="12"/>
      <c r="F40" s="11"/>
      <c r="G40" s="14" t="str">
        <f>IF($A40="","",ROUND(-PMT((C40/12),(D40*12),B40),2))</f>
        <v/>
      </c>
      <c r="H40" s="14" t="str">
        <f>IF($A40="","",ROUND((((G40*D40)*12)-B40),0))</f>
        <v/>
      </c>
      <c r="I40" s="14" t="str">
        <f>IF($A40="","",(ROUND((B40*E40),0)+F40))</f>
        <v/>
      </c>
      <c r="J40" s="15" t="str">
        <f>IF($A40="","",IF((I40='Compare'!$B$2),"Baseline",IF((G40&gt;='Compare'!$B$3),"No monthly savings",ROUNDUP(((I40-'Compare'!$B$2)/('Compare'!$B$3-G40)),0))))</f>
        <v/>
      </c>
    </row>
    <row r="41" spans="1:10" x14ac:dyDescent="0.25">
      <c r="B41" s="11"/>
      <c r="C41" s="12"/>
      <c r="D41" s="13"/>
      <c r="E41" s="12"/>
      <c r="F41" s="11"/>
      <c r="G41" s="14" t="str">
        <f>IF($A41="","",ROUND(-PMT((C41/12),(D41*12),B41),2))</f>
        <v/>
      </c>
      <c r="H41" s="14" t="str">
        <f>IF($A41="","",ROUND((((G41*D41)*12)-B41),0))</f>
        <v/>
      </c>
      <c r="I41" s="14" t="str">
        <f>IF($A41="","",(ROUND((B41*E41),0)+F41))</f>
        <v/>
      </c>
      <c r="J41" s="15" t="str">
        <f>IF($A41="","",IF((I41='Compare'!$B$2),"Baseline",IF((G41&gt;='Compare'!$B$3),"No monthly savings",ROUNDUP(((I41-'Compare'!$B$2)/('Compare'!$B$3-G41)),0))))</f>
        <v/>
      </c>
    </row>
    <row r="42" spans="1:10" x14ac:dyDescent="0.25">
      <c r="B42" s="11"/>
      <c r="C42" s="12"/>
      <c r="D42" s="13"/>
      <c r="E42" s="12"/>
      <c r="F42" s="11"/>
      <c r="G42" s="14" t="str">
        <f>IF($A42="","",ROUND(-PMT((C42/12),(D42*12),B42),2))</f>
        <v/>
      </c>
      <c r="H42" s="14" t="str">
        <f>IF($A42="","",ROUND((((G42*D42)*12)-B42),0))</f>
        <v/>
      </c>
      <c r="I42" s="14" t="str">
        <f>IF($A42="","",(ROUND((B42*E42),0)+F42))</f>
        <v/>
      </c>
      <c r="J42" s="15" t="str">
        <f>IF($A42="","",IF((I42='Compare'!$B$2),"Baseline",IF((G42&gt;='Compare'!$B$3),"No monthly savings",ROUNDUP(((I42-'Compare'!$B$2)/('Compare'!$B$3-G42)),0))))</f>
        <v/>
      </c>
    </row>
    <row r="43" spans="1:10" x14ac:dyDescent="0.25">
      <c r="B43" s="11"/>
      <c r="C43" s="12"/>
      <c r="D43" s="13"/>
      <c r="E43" s="12"/>
      <c r="F43" s="11"/>
      <c r="G43" s="14" t="str">
        <f>IF($A43="","",ROUND(-PMT((C43/12),(D43*12),B43),2))</f>
        <v/>
      </c>
      <c r="H43" s="14" t="str">
        <f>IF($A43="","",ROUND((((G43*D43)*12)-B43),0))</f>
        <v/>
      </c>
      <c r="I43" s="14" t="str">
        <f>IF($A43="","",(ROUND((B43*E43),0)+F43))</f>
        <v/>
      </c>
      <c r="J43" s="15" t="str">
        <f>IF($A43="","",IF((I43='Compare'!$B$2),"Baseline",IF((G43&gt;='Compare'!$B$3),"No monthly savings",ROUNDUP(((I43-'Compare'!$B$2)/('Compare'!$B$3-G43)),0))))</f>
        <v/>
      </c>
    </row>
    <row r="44" spans="1:10" x14ac:dyDescent="0.25">
      <c r="B44" s="11"/>
      <c r="C44" s="12"/>
      <c r="D44" s="13"/>
      <c r="E44" s="12"/>
      <c r="F44" s="11"/>
      <c r="G44" s="14" t="str">
        <f>IF($A44="","",ROUND(-PMT((C44/12),(D44*12),B44),2))</f>
        <v/>
      </c>
      <c r="H44" s="14" t="str">
        <f>IF($A44="","",ROUND((((G44*D44)*12)-B44),0))</f>
        <v/>
      </c>
      <c r="I44" s="14" t="str">
        <f>IF($A44="","",(ROUND((B44*E44),0)+F44))</f>
        <v/>
      </c>
      <c r="J44" s="15" t="str">
        <f>IF($A44="","",IF((I44='Compare'!$B$2),"Baseline",IF((G44&gt;='Compare'!$B$3),"No monthly savings",ROUNDUP(((I44-'Compare'!$B$2)/('Compare'!$B$3-G44)),0))))</f>
        <v/>
      </c>
    </row>
    <row r="45" spans="1:10" x14ac:dyDescent="0.25">
      <c r="B45" s="11"/>
      <c r="C45" s="12"/>
      <c r="D45" s="13"/>
      <c r="E45" s="12"/>
      <c r="F45" s="11"/>
      <c r="G45" s="14" t="str">
        <f>IF($A45="","",ROUND(-PMT((C45/12),(D45*12),B45),2))</f>
        <v/>
      </c>
      <c r="H45" s="14" t="str">
        <f>IF($A45="","",ROUND((((G45*D45)*12)-B45),0))</f>
        <v/>
      </c>
      <c r="I45" s="14" t="str">
        <f>IF($A45="","",(ROUND((B45*E45),0)+F45))</f>
        <v/>
      </c>
      <c r="J45" s="15" t="str">
        <f>IF($A45="","",IF((I45='Compare'!$B$2),"Baseline",IF((G45&gt;='Compare'!$B$3),"No monthly savings",ROUNDUP(((I45-'Compare'!$B$2)/('Compare'!$B$3-G45)),0))))</f>
        <v/>
      </c>
    </row>
    <row r="46" spans="1:10" x14ac:dyDescent="0.25">
      <c r="B46" s="11"/>
      <c r="C46" s="12"/>
      <c r="D46" s="13"/>
      <c r="E46" s="12"/>
      <c r="F46" s="11"/>
      <c r="G46" s="14" t="str">
        <f>IF($A46="","",ROUND(-PMT((C46/12),(D46*12),B46),2))</f>
        <v/>
      </c>
      <c r="H46" s="14" t="str">
        <f>IF($A46="","",ROUND((((G46*D46)*12)-B46),0))</f>
        <v/>
      </c>
      <c r="I46" s="14" t="str">
        <f>IF($A46="","",(ROUND((B46*E46),0)+F46))</f>
        <v/>
      </c>
      <c r="J46" s="15" t="str">
        <f>IF($A46="","",IF((I46='Compare'!$B$2),"Baseline",IF((G46&gt;='Compare'!$B$3),"No monthly savings",ROUNDUP(((I46-'Compare'!$B$2)/('Compare'!$B$3-G46)),0))))</f>
        <v/>
      </c>
    </row>
    <row r="47" spans="1:10" x14ac:dyDescent="0.25">
      <c r="B47" s="11"/>
      <c r="C47" s="12"/>
      <c r="D47" s="13"/>
      <c r="E47" s="12"/>
      <c r="F47" s="11"/>
      <c r="G47" s="14" t="str">
        <f>IF($A47="","",ROUND(-PMT((C47/12),(D47*12),B47),2))</f>
        <v/>
      </c>
      <c r="H47" s="14" t="str">
        <f>IF($A47="","",ROUND((((G47*D47)*12)-B47),0))</f>
        <v/>
      </c>
      <c r="I47" s="14" t="str">
        <f>IF($A47="","",(ROUND((B47*E47),0)+F47))</f>
        <v/>
      </c>
      <c r="J47" s="15" t="str">
        <f>IF($A47="","",IF((I47='Compare'!$B$2),"Baseline",IF((G47&gt;='Compare'!$B$3),"No monthly savings",ROUNDUP(((I47-'Compare'!$B$2)/('Compare'!$B$3-G47)),0))))</f>
        <v/>
      </c>
    </row>
    <row r="48" spans="1:10" x14ac:dyDescent="0.25">
      <c r="B48" s="11"/>
      <c r="C48" s="12"/>
      <c r="D48" s="13"/>
      <c r="E48" s="12"/>
      <c r="F48" s="11"/>
      <c r="G48" s="14" t="str">
        <f>IF($A48="","",ROUND(-PMT((C48/12),(D48*12),B48),2))</f>
        <v/>
      </c>
      <c r="H48" s="14" t="str">
        <f>IF($A48="","",ROUND((((G48*D48)*12)-B48),0))</f>
        <v/>
      </c>
      <c r="I48" s="14" t="str">
        <f>IF($A48="","",(ROUND((B48*E48),0)+F48))</f>
        <v/>
      </c>
      <c r="J48" s="15" t="str">
        <f>IF($A48="","",IF((I48='Compare'!$B$2),"Baseline",IF((G48&gt;='Compare'!$B$3),"No monthly savings",ROUNDUP(((I48-'Compare'!$B$2)/('Compare'!$B$3-G48)),0))))</f>
        <v/>
      </c>
    </row>
    <row r="49" spans="1:10" x14ac:dyDescent="0.25">
      <c r="B49" s="11"/>
      <c r="C49" s="12"/>
      <c r="D49" s="13"/>
      <c r="E49" s="12"/>
      <c r="F49" s="11"/>
      <c r="G49" s="14" t="str">
        <f>IF($A49="","",ROUND(-PMT((C49/12),(D49*12),B49),2))</f>
        <v/>
      </c>
      <c r="H49" s="14" t="str">
        <f>IF($A49="","",ROUND((((G49*D49)*12)-B49),0))</f>
        <v/>
      </c>
      <c r="I49" s="14" t="str">
        <f>IF($A49="","",(ROUND((B49*E49),0)+F49))</f>
        <v/>
      </c>
      <c r="J49" s="15" t="str">
        <f>IF($A49="","",IF((I49='Compare'!$B$2),"Baseline",IF((G49&gt;='Compare'!$B$3),"No monthly savings",ROUNDUP(((I49-'Compare'!$B$2)/('Compare'!$B$3-G49)),0))))</f>
        <v/>
      </c>
    </row>
    <row r="50" spans="1:10" x14ac:dyDescent="0.25">
      <c r="B50" s="11"/>
      <c r="C50" s="12"/>
      <c r="D50" s="13"/>
      <c r="E50" s="12"/>
      <c r="F50" s="11"/>
      <c r="G50" s="14" t="str">
        <f>IF($A50="","",ROUND(-PMT((C50/12),(D50*12),B50),2))</f>
        <v/>
      </c>
      <c r="H50" s="14" t="str">
        <f>IF($A50="","",ROUND((((G50*D50)*12)-B50),0))</f>
        <v/>
      </c>
      <c r="I50" s="14" t="str">
        <f>IF($A50="","",(ROUND((B50*E50),0)+F50))</f>
        <v/>
      </c>
      <c r="J50" s="15" t="str">
        <f>IF($A50="","",IF((I50='Compare'!$B$2),"Baseline",IF((G50&gt;='Compare'!$B$3),"No monthly savings",ROUNDUP(((I50-'Compare'!$B$2)/('Compare'!$B$3-G50)),0))))</f>
        <v/>
      </c>
    </row>
    <row r="51" spans="1:10" x14ac:dyDescent="0.25">
      <c r="B51" s="11"/>
      <c r="C51" s="12"/>
      <c r="D51" s="13"/>
      <c r="E51" s="12"/>
      <c r="F51" s="11"/>
      <c r="G51" s="14" t="str">
        <f>IF($A51="","",ROUND(-PMT((C51/12),(D51*12),B51),2))</f>
        <v/>
      </c>
      <c r="H51" s="14" t="str">
        <f>IF($A51="","",ROUND((((G51*D51)*12)-B51),0))</f>
        <v/>
      </c>
      <c r="I51" s="14" t="str">
        <f>IF($A51="","",(ROUND((B51*E51),0)+F51))</f>
        <v/>
      </c>
      <c r="J51" s="15" t="str">
        <f>IF($A51="","",IF((I51='Compare'!$B$2),"Baseline",IF((G51&gt;='Compare'!$B$3),"No monthly savings",ROUNDUP(((I51-'Compare'!$B$2)/('Compare'!$B$3-G51)),0))))</f>
        <v/>
      </c>
    </row>
    <row r="52" spans="1:10" x14ac:dyDescent="0.25">
      <c r="B52" s="11"/>
      <c r="C52" s="12"/>
      <c r="D52" s="13"/>
      <c r="E52" s="12"/>
      <c r="F52" s="11"/>
      <c r="G52" s="14" t="str">
        <f>IF($A52="","",ROUND(-PMT((C52/12),(D52*12),B52),2))</f>
        <v/>
      </c>
      <c r="H52" s="14" t="str">
        <f>IF($A52="","",ROUND((((G52*D52)*12)-B52),0))</f>
        <v/>
      </c>
      <c r="I52" s="14" t="str">
        <f>IF($A52="","",(ROUND((B52*E52),0)+F52))</f>
        <v/>
      </c>
      <c r="J52" s="15" t="str">
        <f>IF($A52="","",IF((I52='Compare'!$B$2),"Baseline",IF((G52&gt;='Compare'!$B$3),"No monthly savings",ROUNDUP(((I52-'Compare'!$B$2)/('Compare'!$B$3-G52)),0))))</f>
        <v/>
      </c>
    </row>
    <row r="53" spans="1:10" x14ac:dyDescent="0.25">
      <c r="B53" s="11"/>
      <c r="C53" s="12"/>
      <c r="D53" s="13"/>
      <c r="E53" s="12"/>
      <c r="F53" s="11"/>
      <c r="G53" s="14" t="str">
        <f>IF($A53="","",ROUND(-PMT((C53/12),(D53*12),B53),2))</f>
        <v/>
      </c>
      <c r="H53" s="14" t="str">
        <f>IF($A53="","",ROUND((((G53*D53)*12)-B53),0))</f>
        <v/>
      </c>
      <c r="I53" s="14" t="str">
        <f>IF($A53="","",(ROUND((B53*E53),0)+F53))</f>
        <v/>
      </c>
      <c r="J53" s="15" t="str">
        <f>IF($A53="","",IF((I53='Compare'!$B$2),"Baseline",IF((G53&gt;='Compare'!$B$3),"No monthly savings",ROUNDUP(((I53-'Compare'!$B$2)/('Compare'!$B$3-G53)),0))))</f>
        <v/>
      </c>
    </row>
    <row r="54" spans="1:10" x14ac:dyDescent="0.25">
      <c r="B54" s="11"/>
      <c r="C54" s="12"/>
      <c r="D54" s="13"/>
      <c r="E54" s="12"/>
      <c r="F54" s="11"/>
      <c r="G54" s="14" t="str">
        <f>IF($A54="","",ROUND(-PMT((C54/12),(D54*12),B54),2))</f>
        <v/>
      </c>
      <c r="H54" s="14" t="str">
        <f>IF($A54="","",ROUND((((G54*D54)*12)-B54),0))</f>
        <v/>
      </c>
      <c r="I54" s="14" t="str">
        <f>IF($A54="","",(ROUND((B54*E54),0)+F54))</f>
        <v/>
      </c>
      <c r="J54" s="15" t="str">
        <f>IF($A54="","",IF((I54='Compare'!$B$2),"Baseline",IF((G54&gt;='Compare'!$B$3),"No monthly savings",ROUNDUP(((I54-'Compare'!$B$2)/('Compare'!$B$3-G54)),0))))</f>
        <v/>
      </c>
    </row>
    <row r="55" spans="1:10" x14ac:dyDescent="0.25">
      <c r="B55" s="11"/>
      <c r="C55" s="12"/>
      <c r="D55" s="13"/>
      <c r="E55" s="12"/>
      <c r="F55" s="11"/>
      <c r="G55" s="14" t="str">
        <f>IF($A55="","",ROUND(-PMT((C55/12),(D55*12),B55),2))</f>
        <v/>
      </c>
      <c r="H55" s="14" t="str">
        <f>IF($A55="","",ROUND((((G55*D55)*12)-B55),0))</f>
        <v/>
      </c>
      <c r="I55" s="14" t="str">
        <f>IF($A55="","",(ROUND((B55*E55),0)+F55))</f>
        <v/>
      </c>
      <c r="J55" s="15" t="str">
        <f>IF($A55="","",IF((I55='Compare'!$B$2),"Baseline",IF((G55&gt;='Compare'!$B$3),"No monthly savings",ROUNDUP(((I55-'Compare'!$B$2)/('Compare'!$B$3-G55)),0))))</f>
        <v/>
      </c>
    </row>
    <row r="56" spans="1:10" x14ac:dyDescent="0.25">
      <c r="B56" s="11"/>
      <c r="C56" s="12"/>
      <c r="D56" s="13"/>
      <c r="E56" s="12"/>
      <c r="F56" s="11"/>
      <c r="G56" s="14" t="str">
        <f>IF($A56="","",ROUND(-PMT((C56/12),(D56*12),B56),2))</f>
        <v/>
      </c>
      <c r="H56" s="14" t="str">
        <f>IF($A56="","",ROUND((((G56*D56)*12)-B56),0))</f>
        <v/>
      </c>
      <c r="I56" s="14" t="str">
        <f>IF($A56="","",(ROUND((B56*E56),0)+F56))</f>
        <v/>
      </c>
      <c r="J56" s="15" t="str">
        <f>IF($A56="","",IF((I56='Compare'!$B$2),"Baseline",IF((G56&gt;='Compare'!$B$3),"No monthly savings",ROUNDUP(((I56-'Compare'!$B$2)/('Compare'!$B$3-G56)),0))))</f>
        <v/>
      </c>
    </row>
    <row r="57" spans="1:10" x14ac:dyDescent="0.25">
      <c r="B57" s="11"/>
      <c r="C57" s="12"/>
      <c r="D57" s="13"/>
      <c r="E57" s="12"/>
      <c r="F57" s="11"/>
      <c r="G57" s="14" t="str">
        <f>IF($A57="","",ROUND(-PMT((C57/12),(D57*12),B57),2))</f>
        <v/>
      </c>
      <c r="H57" s="14" t="str">
        <f>IF($A57="","",ROUND((((G57*D57)*12)-B57),0))</f>
        <v/>
      </c>
      <c r="I57" s="14" t="str">
        <f>IF($A57="","",(ROUND((B57*E57),0)+F57))</f>
        <v/>
      </c>
      <c r="J57" s="15" t="str">
        <f>IF($A57="","",IF((I57='Compare'!$B$2),"Baseline",IF((G57&gt;='Compare'!$B$3),"No monthly savings",ROUNDUP(((I57-'Compare'!$B$2)/('Compare'!$B$3-G57)),0))))</f>
        <v/>
      </c>
    </row>
    <row r="58" spans="1:10" x14ac:dyDescent="0.25">
      <c r="B58" s="11"/>
      <c r="C58" s="12"/>
      <c r="D58" s="13"/>
      <c r="E58" s="12"/>
      <c r="F58" s="11"/>
      <c r="G58" s="14" t="str">
        <f>IF($A58="","",ROUND(-PMT((C58/12),(D58*12),B58),2))</f>
        <v/>
      </c>
      <c r="H58" s="14" t="str">
        <f>IF($A58="","",ROUND((((G58*D58)*12)-B58),0))</f>
        <v/>
      </c>
      <c r="I58" s="14" t="str">
        <f>IF($A58="","",(ROUND((B58*E58),0)+F58))</f>
        <v/>
      </c>
      <c r="J58" s="15" t="str">
        <f>IF($A58="","",IF((I58='Compare'!$B$2),"Baseline",IF((G58&gt;='Compare'!$B$3),"No monthly savings",ROUNDUP(((I58-'Compare'!$B$2)/('Compare'!$B$3-G58)),0))))</f>
        <v/>
      </c>
    </row>
    <row r="59" spans="1:10" x14ac:dyDescent="0.25">
      <c r="B59" s="11"/>
      <c r="C59" s="12"/>
      <c r="D59" s="13"/>
      <c r="E59" s="12"/>
      <c r="F59" s="11"/>
      <c r="G59" s="14" t="str">
        <f>IF($A59="","",ROUND(-PMT((C59/12),(D59*12),B59),2))</f>
        <v/>
      </c>
      <c r="H59" s="14" t="str">
        <f>IF($A59="","",ROUND((((G59*D59)*12)-B59),0))</f>
        <v/>
      </c>
      <c r="I59" s="14" t="str">
        <f>IF($A59="","",(ROUND((B59*E59),0)+F59))</f>
        <v/>
      </c>
      <c r="J59" s="15" t="str">
        <f>IF($A59="","",IF((I59='Compare'!$B$2),"Baseline",IF((G59&gt;='Compare'!$B$3),"No monthly savings",ROUNDUP(((I59-'Compare'!$B$2)/('Compare'!$B$3-G59)),0))))</f>
        <v/>
      </c>
    </row>
    <row r="60" spans="1:10" x14ac:dyDescent="0.25">
      <c r="B60" s="11"/>
      <c r="C60" s="12"/>
      <c r="D60" s="13"/>
      <c r="E60" s="12"/>
      <c r="F60" s="11"/>
      <c r="G60" s="14" t="str">
        <f>IF($A60="","",ROUND(-PMT((C60/12),(D60*12),B60),2))</f>
        <v/>
      </c>
      <c r="H60" s="14" t="str">
        <f>IF($A60="","",ROUND((((G60*D60)*12)-B60),0))</f>
        <v/>
      </c>
      <c r="I60" s="14" t="str">
        <f>IF($A60="","",(ROUND((B60*E60),0)+F60))</f>
        <v/>
      </c>
      <c r="J60" s="15" t="str">
        <f>IF($A60="","",IF((I60='Compare'!$B$2),"Baseline",IF((G60&gt;='Compare'!$B$3),"No monthly savings",ROUNDUP(((I60-'Compare'!$B$2)/('Compare'!$B$3-G60)),0))))</f>
        <v/>
      </c>
    </row>
    <row r="61" spans="1:10" x14ac:dyDescent="0.25">
      <c r="B61" s="11"/>
      <c r="C61" s="12"/>
      <c r="D61" s="13"/>
      <c r="E61" s="12"/>
      <c r="F61" s="11"/>
      <c r="G61" s="14" t="str">
        <f>IF($A61="","",ROUND(-PMT((C61/12),(D61*12),B61),2))</f>
        <v/>
      </c>
      <c r="H61" s="14" t="str">
        <f>IF($A61="","",ROUND((((G61*D61)*12)-B61),0))</f>
        <v/>
      </c>
      <c r="I61" s="14" t="str">
        <f>IF($A61="","",(ROUND((B61*E61),0)+F61))</f>
        <v/>
      </c>
      <c r="J61" s="15" t="str">
        <f>IF($A61="","",IF((I61='Compare'!$B$2),"Baseline",IF((G61&gt;='Compare'!$B$3),"No monthly savings",ROUNDUP(((I61-'Compare'!$B$2)/('Compare'!$B$3-G61)),0))))</f>
        <v/>
      </c>
    </row>
    <row r="62" spans="1:10" x14ac:dyDescent="0.25">
      <c r="B62" s="11"/>
      <c r="C62" s="12"/>
      <c r="D62" s="13"/>
      <c r="E62" s="12"/>
      <c r="F62" s="11"/>
      <c r="G62" s="14" t="str">
        <f>IF($A62="","",ROUND(-PMT((C62/12),(D62*12),B62),2))</f>
        <v/>
      </c>
      <c r="H62" s="14" t="str">
        <f>IF($A62="","",ROUND((((G62*D62)*12)-B62),0))</f>
        <v/>
      </c>
      <c r="I62" s="14" t="str">
        <f>IF($A62="","",(ROUND((B62*E62),0)+F62))</f>
        <v/>
      </c>
      <c r="J62" s="15" t="str">
        <f>IF($A62="","",IF((I62='Compare'!$B$2),"Baseline",IF((G62&gt;='Compare'!$B$3),"No monthly savings",ROUNDUP(((I62-'Compare'!$B$2)/('Compare'!$B$3-G62)),0))))</f>
        <v/>
      </c>
    </row>
    <row r="63" spans="1:10" x14ac:dyDescent="0.25">
      <c r="B63" s="11"/>
      <c r="C63" s="12"/>
      <c r="D63" s="13"/>
      <c r="E63" s="12"/>
      <c r="F63" s="11"/>
      <c r="G63" s="14" t="str">
        <f>IF($A63="","",ROUND(-PMT((C63/12),(D63*12),B63),2))</f>
        <v/>
      </c>
      <c r="H63" s="14" t="str">
        <f>IF($A63="","",ROUND((((G63*D63)*12)-B63),0))</f>
        <v/>
      </c>
      <c r="I63" s="14" t="str">
        <f>IF($A63="","",(ROUND((B63*E63),0)+F63))</f>
        <v/>
      </c>
      <c r="J63" s="15" t="str">
        <f>IF($A63="","",IF((I63='Compare'!$B$2),"Baseline",IF((G63&gt;='Compare'!$B$3),"No monthly savings",ROUNDUP(((I63-'Compare'!$B$2)/('Compare'!$B$3-G63)),0))))</f>
        <v/>
      </c>
    </row>
    <row r="64" spans="1:10" x14ac:dyDescent="0.25">
      <c r="B64" s="11"/>
      <c r="C64" s="12"/>
      <c r="D64" s="13"/>
      <c r="E64" s="12"/>
      <c r="F64" s="11"/>
      <c r="G64" s="14" t="str">
        <f>IF($A64="","",ROUND(-PMT((C64/12),(D64*12),B64),2))</f>
        <v/>
      </c>
      <c r="H64" s="14" t="str">
        <f>IF($A64="","",ROUND((((G64*D64)*12)-B64),0))</f>
        <v/>
      </c>
      <c r="I64" s="14" t="str">
        <f>IF($A64="","",(ROUND((B64*E64),0)+F64))</f>
        <v/>
      </c>
      <c r="J64" s="15" t="str">
        <f>IF($A64="","",IF((I64='Compare'!$B$2),"Baseline",IF((G64&gt;='Compare'!$B$3),"No monthly savings",ROUNDUP(((I64-'Compare'!$B$2)/('Compare'!$B$3-G64)),0))))</f>
        <v/>
      </c>
    </row>
    <row r="65" spans="1:10" x14ac:dyDescent="0.25">
      <c r="B65" s="11"/>
      <c r="C65" s="12"/>
      <c r="D65" s="13"/>
      <c r="E65" s="12"/>
      <c r="F65" s="11"/>
      <c r="G65" s="14" t="str">
        <f>IF($A65="","",ROUND(-PMT((C65/12),(D65*12),B65),2))</f>
        <v/>
      </c>
      <c r="H65" s="14" t="str">
        <f>IF($A65="","",ROUND((((G65*D65)*12)-B65),0))</f>
        <v/>
      </c>
      <c r="I65" s="14" t="str">
        <f>IF($A65="","",(ROUND((B65*E65),0)+F65))</f>
        <v/>
      </c>
      <c r="J65" s="15" t="str">
        <f>IF($A65="","",IF((I65='Compare'!$B$2),"Baseline",IF((G65&gt;='Compare'!$B$3),"No monthly savings",ROUNDUP(((I65-'Compare'!$B$2)/('Compare'!$B$3-G65)),0))))</f>
        <v/>
      </c>
    </row>
    <row r="66" spans="1:10" x14ac:dyDescent="0.25">
      <c r="B66" s="11"/>
      <c r="C66" s="12"/>
      <c r="D66" s="13"/>
      <c r="E66" s="12"/>
      <c r="F66" s="11"/>
      <c r="G66" s="14" t="str">
        <f>IF($A66="","",ROUND(-PMT((C66/12),(D66*12),B66),2))</f>
        <v/>
      </c>
      <c r="H66" s="14" t="str">
        <f>IF($A66="","",ROUND((((G66*D66)*12)-B66),0))</f>
        <v/>
      </c>
      <c r="I66" s="14" t="str">
        <f>IF($A66="","",(ROUND((B66*E66),0)+F66))</f>
        <v/>
      </c>
      <c r="J66" s="15" t="str">
        <f>IF($A66="","",IF((I66='Compare'!$B$2),"Baseline",IF((G66&gt;='Compare'!$B$3),"No monthly savings",ROUNDUP(((I66-'Compare'!$B$2)/('Compare'!$B$3-G66)),0))))</f>
        <v/>
      </c>
    </row>
    <row r="67" spans="1:10" x14ac:dyDescent="0.25">
      <c r="B67" s="11"/>
      <c r="C67" s="12"/>
      <c r="D67" s="13"/>
      <c r="E67" s="12"/>
      <c r="F67" s="11"/>
      <c r="G67" s="14" t="str">
        <f>IF($A67="","",ROUND(-PMT((C67/12),(D67*12),B67),2))</f>
        <v/>
      </c>
      <c r="H67" s="14" t="str">
        <f>IF($A67="","",ROUND((((G67*D67)*12)-B67),0))</f>
        <v/>
      </c>
      <c r="I67" s="14" t="str">
        <f>IF($A67="","",(ROUND((B67*E67),0)+F67))</f>
        <v/>
      </c>
      <c r="J67" s="15" t="str">
        <f>IF($A67="","",IF((I67='Compare'!$B$2),"Baseline",IF((G67&gt;='Compare'!$B$3),"No monthly savings",ROUNDUP(((I67-'Compare'!$B$2)/('Compare'!$B$3-G67)),0))))</f>
        <v/>
      </c>
    </row>
    <row r="68" spans="1:10" x14ac:dyDescent="0.25">
      <c r="B68" s="11"/>
      <c r="C68" s="12"/>
      <c r="D68" s="13"/>
      <c r="E68" s="12"/>
      <c r="F68" s="11"/>
      <c r="G68" s="14" t="str">
        <f>IF($A68="","",ROUND(-PMT((C68/12),(D68*12),B68),2))</f>
        <v/>
      </c>
      <c r="H68" s="14" t="str">
        <f>IF($A68="","",ROUND((((G68*D68)*12)-B68),0))</f>
        <v/>
      </c>
      <c r="I68" s="14" t="str">
        <f>IF($A68="","",(ROUND((B68*E68),0)+F68))</f>
        <v/>
      </c>
      <c r="J68" s="15" t="str">
        <f>IF($A68="","",IF((I68='Compare'!$B$2),"Baseline",IF((G68&gt;='Compare'!$B$3),"No monthly savings",ROUNDUP(((I68-'Compare'!$B$2)/('Compare'!$B$3-G68)),0))))</f>
        <v/>
      </c>
    </row>
    <row r="69" spans="1:10" x14ac:dyDescent="0.25">
      <c r="B69" s="11"/>
      <c r="C69" s="12"/>
      <c r="D69" s="13"/>
      <c r="E69" s="12"/>
      <c r="F69" s="11"/>
      <c r="G69" s="14" t="str">
        <f>IF($A69="","",ROUND(-PMT((C69/12),(D69*12),B69),2))</f>
        <v/>
      </c>
      <c r="H69" s="14" t="str">
        <f>IF($A69="","",ROUND((((G69*D69)*12)-B69),0))</f>
        <v/>
      </c>
      <c r="I69" s="14" t="str">
        <f>IF($A69="","",(ROUND((B69*E69),0)+F69))</f>
        <v/>
      </c>
      <c r="J69" s="15" t="str">
        <f>IF($A69="","",IF((I69='Compare'!$B$2),"Baseline",IF((G69&gt;='Compare'!$B$3),"No monthly savings",ROUNDUP(((I69-'Compare'!$B$2)/('Compare'!$B$3-G69)),0))))</f>
        <v/>
      </c>
    </row>
    <row r="70" spans="1:10" x14ac:dyDescent="0.25">
      <c r="B70" s="11"/>
      <c r="C70" s="12"/>
      <c r="D70" s="13"/>
      <c r="E70" s="12"/>
      <c r="F70" s="11"/>
      <c r="G70" s="14" t="str">
        <f>IF($A70="","",ROUND(-PMT((C70/12),(D70*12),B70),2))</f>
        <v/>
      </c>
      <c r="H70" s="14" t="str">
        <f>IF($A70="","",ROUND((((G70*D70)*12)-B70),0))</f>
        <v/>
      </c>
      <c r="I70" s="14" t="str">
        <f>IF($A70="","",(ROUND((B70*E70),0)+F70))</f>
        <v/>
      </c>
      <c r="J70" s="15" t="str">
        <f>IF($A70="","",IF((I70='Compare'!$B$2),"Baseline",IF((G70&gt;='Compare'!$B$3),"No monthly savings",ROUNDUP(((I70-'Compare'!$B$2)/('Compare'!$B$3-G70)),0))))</f>
        <v/>
      </c>
    </row>
    <row r="71" spans="1:10" x14ac:dyDescent="0.25">
      <c r="B71" s="11"/>
      <c r="C71" s="12"/>
      <c r="D71" s="13"/>
      <c r="E71" s="12"/>
      <c r="F71" s="11"/>
      <c r="G71" s="14" t="str">
        <f>IF($A71="","",ROUND(-PMT((C71/12),(D71*12),B71),2))</f>
        <v/>
      </c>
      <c r="H71" s="14" t="str">
        <f>IF($A71="","",ROUND((((G71*D71)*12)-B71),0))</f>
        <v/>
      </c>
      <c r="I71" s="14" t="str">
        <f>IF($A71="","",(ROUND((B71*E71),0)+F71))</f>
        <v/>
      </c>
      <c r="J71" s="15" t="str">
        <f>IF($A71="","",IF((I71='Compare'!$B$2),"Baseline",IF((G71&gt;='Compare'!$B$3),"No monthly savings",ROUNDUP(((I71-'Compare'!$B$2)/('Compare'!$B$3-G71)),0))))</f>
        <v/>
      </c>
    </row>
    <row r="72" spans="1:10" x14ac:dyDescent="0.25">
      <c r="B72" s="11"/>
      <c r="C72" s="12"/>
      <c r="D72" s="13"/>
      <c r="E72" s="12"/>
      <c r="F72" s="11"/>
      <c r="G72" s="14" t="str">
        <f>IF($A72="","",ROUND(-PMT((C72/12),(D72*12),B72),2))</f>
        <v/>
      </c>
      <c r="H72" s="14" t="str">
        <f>IF($A72="","",ROUND((((G72*D72)*12)-B72),0))</f>
        <v/>
      </c>
      <c r="I72" s="14" t="str">
        <f>IF($A72="","",(ROUND((B72*E72),0)+F72))</f>
        <v/>
      </c>
      <c r="J72" s="15" t="str">
        <f>IF($A72="","",IF((I72='Compare'!$B$2),"Baseline",IF((G72&gt;='Compare'!$B$3),"No monthly savings",ROUNDUP(((I72-'Compare'!$B$2)/('Compare'!$B$3-G72)),0))))</f>
        <v/>
      </c>
    </row>
    <row r="73" spans="1:10" x14ac:dyDescent="0.25">
      <c r="B73" s="11"/>
      <c r="C73" s="12"/>
      <c r="D73" s="13"/>
      <c r="E73" s="12"/>
      <c r="F73" s="11"/>
      <c r="G73" s="14" t="str">
        <f>IF($A73="","",ROUND(-PMT((C73/12),(D73*12),B73),2))</f>
        <v/>
      </c>
      <c r="H73" s="14" t="str">
        <f>IF($A73="","",ROUND((((G73*D73)*12)-B73),0))</f>
        <v/>
      </c>
      <c r="I73" s="14" t="str">
        <f>IF($A73="","",(ROUND((B73*E73),0)+F73))</f>
        <v/>
      </c>
      <c r="J73" s="15" t="str">
        <f>IF($A73="","",IF((I73='Compare'!$B$2),"Baseline",IF((G73&gt;='Compare'!$B$3),"No monthly savings",ROUNDUP(((I73-'Compare'!$B$2)/('Compare'!$B$3-G73)),0))))</f>
        <v/>
      </c>
    </row>
    <row r="74" spans="1:10" x14ac:dyDescent="0.25">
      <c r="B74" s="11"/>
      <c r="C74" s="12"/>
      <c r="D74" s="13"/>
      <c r="E74" s="12"/>
      <c r="F74" s="11"/>
      <c r="G74" s="14" t="str">
        <f>IF($A74="","",ROUND(-PMT((C74/12),(D74*12),B74),2))</f>
        <v/>
      </c>
      <c r="H74" s="14" t="str">
        <f>IF($A74="","",ROUND((((G74*D74)*12)-B74),0))</f>
        <v/>
      </c>
      <c r="I74" s="14" t="str">
        <f>IF($A74="","",(ROUND((B74*E74),0)+F74))</f>
        <v/>
      </c>
      <c r="J74" s="15" t="str">
        <f>IF($A74="","",IF((I74='Compare'!$B$2),"Baseline",IF((G74&gt;='Compare'!$B$3),"No monthly savings",ROUNDUP(((I74-'Compare'!$B$2)/('Compare'!$B$3-G74)),0))))</f>
        <v/>
      </c>
    </row>
    <row r="75" spans="1:10" x14ac:dyDescent="0.25">
      <c r="B75" s="11"/>
      <c r="C75" s="12"/>
      <c r="D75" s="13"/>
      <c r="E75" s="12"/>
      <c r="F75" s="11"/>
      <c r="G75" s="14" t="str">
        <f>IF($A75="","",ROUND(-PMT((C75/12),(D75*12),B75),2))</f>
        <v/>
      </c>
      <c r="H75" s="14" t="str">
        <f>IF($A75="","",ROUND((((G75*D75)*12)-B75),0))</f>
        <v/>
      </c>
      <c r="I75" s="14" t="str">
        <f>IF($A75="","",(ROUND((B75*E75),0)+F75))</f>
        <v/>
      </c>
      <c r="J75" s="15" t="str">
        <f>IF($A75="","",IF((I75='Compare'!$B$2),"Baseline",IF((G75&gt;='Compare'!$B$3),"No monthly savings",ROUNDUP(((I75-'Compare'!$B$2)/('Compare'!$B$3-G75)),0))))</f>
        <v/>
      </c>
    </row>
    <row r="76" spans="1:10" x14ac:dyDescent="0.25">
      <c r="B76" s="11"/>
      <c r="C76" s="12"/>
      <c r="D76" s="13"/>
      <c r="E76" s="12"/>
      <c r="F76" s="11"/>
      <c r="G76" s="14" t="str">
        <f>IF($A76="","",ROUND(-PMT((C76/12),(D76*12),B76),2))</f>
        <v/>
      </c>
      <c r="H76" s="14" t="str">
        <f>IF($A76="","",ROUND((((G76*D76)*12)-B76),0))</f>
        <v/>
      </c>
      <c r="I76" s="14" t="str">
        <f>IF($A76="","",(ROUND((B76*E76),0)+F76))</f>
        <v/>
      </c>
      <c r="J76" s="15" t="str">
        <f>IF($A76="","",IF((I76='Compare'!$B$2),"Baseline",IF((G76&gt;='Compare'!$B$3),"No monthly savings",ROUNDUP(((I76-'Compare'!$B$2)/('Compare'!$B$3-G76)),0))))</f>
        <v/>
      </c>
    </row>
    <row r="77" spans="1:10" x14ac:dyDescent="0.25">
      <c r="B77" s="11"/>
      <c r="C77" s="12"/>
      <c r="D77" s="13"/>
      <c r="E77" s="12"/>
      <c r="F77" s="11"/>
      <c r="G77" s="14" t="str">
        <f>IF($A77="","",ROUND(-PMT((C77/12),(D77*12),B77),2))</f>
        <v/>
      </c>
      <c r="H77" s="14" t="str">
        <f>IF($A77="","",ROUND((((G77*D77)*12)-B77),0))</f>
        <v/>
      </c>
      <c r="I77" s="14" t="str">
        <f>IF($A77="","",(ROUND((B77*E77),0)+F77))</f>
        <v/>
      </c>
      <c r="J77" s="15" t="str">
        <f>IF($A77="","",IF((I77='Compare'!$B$2),"Baseline",IF((G77&gt;='Compare'!$B$3),"No monthly savings",ROUNDUP(((I77-'Compare'!$B$2)/('Compare'!$B$3-G77)),0))))</f>
        <v/>
      </c>
    </row>
    <row r="78" spans="1:10" x14ac:dyDescent="0.25">
      <c r="B78" s="11"/>
      <c r="C78" s="12"/>
      <c r="D78" s="13"/>
      <c r="E78" s="12"/>
      <c r="F78" s="11"/>
      <c r="G78" s="14" t="str">
        <f>IF($A78="","",ROUND(-PMT((C78/12),(D78*12),B78),2))</f>
        <v/>
      </c>
      <c r="H78" s="14" t="str">
        <f>IF($A78="","",ROUND((((G78*D78)*12)-B78),0))</f>
        <v/>
      </c>
      <c r="I78" s="14" t="str">
        <f>IF($A78="","",(ROUND((B78*E78),0)+F78))</f>
        <v/>
      </c>
      <c r="J78" s="15" t="str">
        <f>IF($A78="","",IF((I78='Compare'!$B$2),"Baseline",IF((G78&gt;='Compare'!$B$3),"No monthly savings",ROUNDUP(((I78-'Compare'!$B$2)/('Compare'!$B$3-G78)),0))))</f>
        <v/>
      </c>
    </row>
    <row r="79" spans="1:10" x14ac:dyDescent="0.25">
      <c r="B79" s="11"/>
      <c r="C79" s="12"/>
      <c r="D79" s="13"/>
      <c r="E79" s="12"/>
      <c r="F79" s="11"/>
      <c r="G79" s="14" t="str">
        <f>IF($A79="","",ROUND(-PMT((C79/12),(D79*12),B79),2))</f>
        <v/>
      </c>
      <c r="H79" s="14" t="str">
        <f>IF($A79="","",ROUND((((G79*D79)*12)-B79),0))</f>
        <v/>
      </c>
      <c r="I79" s="14" t="str">
        <f>IF($A79="","",(ROUND((B79*E79),0)+F79))</f>
        <v/>
      </c>
      <c r="J79" s="15" t="str">
        <f>IF($A79="","",IF((I79='Compare'!$B$2),"Baseline",IF((G79&gt;='Compare'!$B$3),"No monthly savings",ROUNDUP(((I79-'Compare'!$B$2)/('Compare'!$B$3-G79)),0))))</f>
        <v/>
      </c>
    </row>
    <row r="80" spans="1:10" x14ac:dyDescent="0.25">
      <c r="B80" s="11"/>
      <c r="C80" s="12"/>
      <c r="D80" s="13"/>
      <c r="E80" s="12"/>
      <c r="F80" s="11"/>
      <c r="G80" s="14" t="str">
        <f>IF($A80="","",ROUND(-PMT((C80/12),(D80*12),B80),2))</f>
        <v/>
      </c>
      <c r="H80" s="14" t="str">
        <f>IF($A80="","",ROUND((((G80*D80)*12)-B80),0))</f>
        <v/>
      </c>
      <c r="I80" s="14" t="str">
        <f>IF($A80="","",(ROUND((B80*E80),0)+F80))</f>
        <v/>
      </c>
      <c r="J80" s="15" t="str">
        <f>IF($A80="","",IF((I80='Compare'!$B$2),"Baseline",IF((G80&gt;='Compare'!$B$3),"No monthly savings",ROUNDUP(((I80-'Compare'!$B$2)/('Compare'!$B$3-G80)),0))))</f>
        <v/>
      </c>
    </row>
    <row r="81" spans="1:10" x14ac:dyDescent="0.25">
      <c r="B81" s="11"/>
      <c r="C81" s="12"/>
      <c r="D81" s="13"/>
      <c r="E81" s="12"/>
      <c r="F81" s="11"/>
      <c r="G81" s="14" t="str">
        <f>IF($A81="","",ROUND(-PMT((C81/12),(D81*12),B81),2))</f>
        <v/>
      </c>
      <c r="H81" s="14" t="str">
        <f>IF($A81="","",ROUND((((G81*D81)*12)-B81),0))</f>
        <v/>
      </c>
      <c r="I81" s="14" t="str">
        <f>IF($A81="","",(ROUND((B81*E81),0)+F81))</f>
        <v/>
      </c>
      <c r="J81" s="15" t="str">
        <f>IF($A81="","",IF((I81='Compare'!$B$2),"Baseline",IF((G81&gt;='Compare'!$B$3),"No monthly savings",ROUNDUP(((I81-'Compare'!$B$2)/('Compare'!$B$3-G81)),0))))</f>
        <v/>
      </c>
    </row>
    <row r="82" spans="1:10" x14ac:dyDescent="0.25">
      <c r="B82" s="11"/>
      <c r="C82" s="12"/>
      <c r="D82" s="13"/>
      <c r="E82" s="12"/>
      <c r="F82" s="11"/>
      <c r="G82" s="14" t="str">
        <f>IF($A82="","",ROUND(-PMT((C82/12),(D82*12),B82),2))</f>
        <v/>
      </c>
      <c r="H82" s="14" t="str">
        <f>IF($A82="","",ROUND((((G82*D82)*12)-B82),0))</f>
        <v/>
      </c>
      <c r="I82" s="14" t="str">
        <f>IF($A82="","",(ROUND((B82*E82),0)+F82))</f>
        <v/>
      </c>
      <c r="J82" s="15" t="str">
        <f>IF($A82="","",IF((I82='Compare'!$B$2),"Baseline",IF((G82&gt;='Compare'!$B$3),"No monthly savings",ROUNDUP(((I82-'Compare'!$B$2)/('Compare'!$B$3-G82)),0))))</f>
        <v/>
      </c>
    </row>
    <row r="83" spans="1:10" x14ac:dyDescent="0.25">
      <c r="B83" s="11"/>
      <c r="C83" s="12"/>
      <c r="D83" s="13"/>
      <c r="E83" s="12"/>
      <c r="F83" s="11"/>
      <c r="G83" s="14" t="str">
        <f>IF($A83="","",ROUND(-PMT((C83/12),(D83*12),B83),2))</f>
        <v/>
      </c>
      <c r="H83" s="14" t="str">
        <f>IF($A83="","",ROUND((((G83*D83)*12)-B83),0))</f>
        <v/>
      </c>
      <c r="I83" s="14" t="str">
        <f>IF($A83="","",(ROUND((B83*E83),0)+F83))</f>
        <v/>
      </c>
      <c r="J83" s="15" t="str">
        <f>IF($A83="","",IF((I83='Compare'!$B$2),"Baseline",IF((G83&gt;='Compare'!$B$3),"No monthly savings",ROUNDUP(((I83-'Compare'!$B$2)/('Compare'!$B$3-G83)),0))))</f>
        <v/>
      </c>
    </row>
    <row r="84" spans="1:10" x14ac:dyDescent="0.25">
      <c r="B84" s="11"/>
      <c r="C84" s="12"/>
      <c r="D84" s="13"/>
      <c r="E84" s="12"/>
      <c r="F84" s="11"/>
      <c r="G84" s="14" t="str">
        <f>IF($A84="","",ROUND(-PMT((C84/12),(D84*12),B84),2))</f>
        <v/>
      </c>
      <c r="H84" s="14" t="str">
        <f>IF($A84="","",ROUND((((G84*D84)*12)-B84),0))</f>
        <v/>
      </c>
      <c r="I84" s="14" t="str">
        <f>IF($A84="","",(ROUND((B84*E84),0)+F84))</f>
        <v/>
      </c>
      <c r="J84" s="15" t="str">
        <f>IF($A84="","",IF((I84='Compare'!$B$2),"Baseline",IF((G84&gt;='Compare'!$B$3),"No monthly savings",ROUNDUP(((I84-'Compare'!$B$2)/('Compare'!$B$3-G84)),0))))</f>
        <v/>
      </c>
    </row>
    <row r="85" spans="1:10" x14ac:dyDescent="0.25">
      <c r="B85" s="11"/>
      <c r="C85" s="12"/>
      <c r="D85" s="13"/>
      <c r="E85" s="12"/>
      <c r="F85" s="11"/>
      <c r="G85" s="14" t="str">
        <f>IF($A85="","",ROUND(-PMT((C85/12),(D85*12),B85),2))</f>
        <v/>
      </c>
      <c r="H85" s="14" t="str">
        <f>IF($A85="","",ROUND((((G85*D85)*12)-B85),0))</f>
        <v/>
      </c>
      <c r="I85" s="14" t="str">
        <f>IF($A85="","",(ROUND((B85*E85),0)+F85))</f>
        <v/>
      </c>
      <c r="J85" s="15" t="str">
        <f>IF($A85="","",IF((I85='Compare'!$B$2),"Baseline",IF((G85&gt;='Compare'!$B$3),"No monthly savings",ROUNDUP(((I85-'Compare'!$B$2)/('Compare'!$B$3-G85)),0))))</f>
        <v/>
      </c>
    </row>
    <row r="86" spans="1:10" x14ac:dyDescent="0.25">
      <c r="B86" s="11"/>
      <c r="C86" s="12"/>
      <c r="D86" s="13"/>
      <c r="E86" s="12"/>
      <c r="F86" s="11"/>
      <c r="G86" s="14" t="str">
        <f>IF($A86="","",ROUND(-PMT((C86/12),(D86*12),B86),2))</f>
        <v/>
      </c>
      <c r="H86" s="14" t="str">
        <f>IF($A86="","",ROUND((((G86*D86)*12)-B86),0))</f>
        <v/>
      </c>
      <c r="I86" s="14" t="str">
        <f>IF($A86="","",(ROUND((B86*E86),0)+F86))</f>
        <v/>
      </c>
      <c r="J86" s="15" t="str">
        <f>IF($A86="","",IF((I86='Compare'!$B$2),"Baseline",IF((G86&gt;='Compare'!$B$3),"No monthly savings",ROUNDUP(((I86-'Compare'!$B$2)/('Compare'!$B$3-G86)),0))))</f>
        <v/>
      </c>
    </row>
    <row r="87" spans="1:10" x14ac:dyDescent="0.25">
      <c r="B87" s="11"/>
      <c r="C87" s="12"/>
      <c r="D87" s="13"/>
      <c r="E87" s="12"/>
      <c r="F87" s="11"/>
      <c r="G87" s="14" t="str">
        <f>IF($A87="","",ROUND(-PMT((C87/12),(D87*12),B87),2))</f>
        <v/>
      </c>
      <c r="H87" s="14" t="str">
        <f>IF($A87="","",ROUND((((G87*D87)*12)-B87),0))</f>
        <v/>
      </c>
      <c r="I87" s="14" t="str">
        <f>IF($A87="","",(ROUND((B87*E87),0)+F87))</f>
        <v/>
      </c>
      <c r="J87" s="15" t="str">
        <f>IF($A87="","",IF((I87='Compare'!$B$2),"Baseline",IF((G87&gt;='Compare'!$B$3),"No monthly savings",ROUNDUP(((I87-'Compare'!$B$2)/('Compare'!$B$3-G87)),0))))</f>
        <v/>
      </c>
    </row>
    <row r="88" spans="1:10" x14ac:dyDescent="0.25">
      <c r="B88" s="11"/>
      <c r="C88" s="12"/>
      <c r="D88" s="13"/>
      <c r="E88" s="12"/>
      <c r="F88" s="11"/>
      <c r="G88" s="14" t="str">
        <f>IF($A88="","",ROUND(-PMT((C88/12),(D88*12),B88),2))</f>
        <v/>
      </c>
      <c r="H88" s="14" t="str">
        <f>IF($A88="","",ROUND((((G88*D88)*12)-B88),0))</f>
        <v/>
      </c>
      <c r="I88" s="14" t="str">
        <f>IF($A88="","",(ROUND((B88*E88),0)+F88))</f>
        <v/>
      </c>
      <c r="J88" s="15" t="str">
        <f>IF($A88="","",IF((I88='Compare'!$B$2),"Baseline",IF((G88&gt;='Compare'!$B$3),"No monthly savings",ROUNDUP(((I88-'Compare'!$B$2)/('Compare'!$B$3-G88)),0))))</f>
        <v/>
      </c>
    </row>
    <row r="89" spans="1:10" x14ac:dyDescent="0.25">
      <c r="B89" s="11"/>
      <c r="C89" s="12"/>
      <c r="D89" s="13"/>
      <c r="E89" s="12"/>
      <c r="F89" s="11"/>
      <c r="G89" s="14" t="str">
        <f>IF($A89="","",ROUND(-PMT((C89/12),(D89*12),B89),2))</f>
        <v/>
      </c>
      <c r="H89" s="14" t="str">
        <f>IF($A89="","",ROUND((((G89*D89)*12)-B89),0))</f>
        <v/>
      </c>
      <c r="I89" s="14" t="str">
        <f>IF($A89="","",(ROUND((B89*E89),0)+F89))</f>
        <v/>
      </c>
      <c r="J89" s="15" t="str">
        <f>IF($A89="","",IF((I89='Compare'!$B$2),"Baseline",IF((G89&gt;='Compare'!$B$3),"No monthly savings",ROUNDUP(((I89-'Compare'!$B$2)/('Compare'!$B$3-G89)),0))))</f>
        <v/>
      </c>
    </row>
    <row r="90" spans="1:10" x14ac:dyDescent="0.25">
      <c r="B90" s="11"/>
      <c r="C90" s="12"/>
      <c r="D90" s="13"/>
      <c r="E90" s="12"/>
      <c r="F90" s="11"/>
      <c r="G90" s="14" t="str">
        <f>IF($A90="","",ROUND(-PMT((C90/12),(D90*12),B90),2))</f>
        <v/>
      </c>
      <c r="H90" s="14" t="str">
        <f>IF($A90="","",ROUND((((G90*D90)*12)-B90),0))</f>
        <v/>
      </c>
      <c r="I90" s="14" t="str">
        <f>IF($A90="","",(ROUND((B90*E90),0)+F90))</f>
        <v/>
      </c>
      <c r="J90" s="15" t="str">
        <f>IF($A90="","",IF((I90='Compare'!$B$2),"Baseline",IF((G90&gt;='Compare'!$B$3),"No monthly savings",ROUNDUP(((I90-'Compare'!$B$2)/('Compare'!$B$3-G90)),0))))</f>
        <v/>
      </c>
    </row>
    <row r="91" spans="1:10" x14ac:dyDescent="0.25">
      <c r="B91" s="11"/>
      <c r="C91" s="12"/>
      <c r="D91" s="13"/>
      <c r="E91" s="12"/>
      <c r="F91" s="11"/>
      <c r="G91" s="14" t="str">
        <f>IF($A91="","",ROUND(-PMT((C91/12),(D91*12),B91),2))</f>
        <v/>
      </c>
      <c r="H91" s="14" t="str">
        <f>IF($A91="","",ROUND((((G91*D91)*12)-B91),0))</f>
        <v/>
      </c>
      <c r="I91" s="14" t="str">
        <f>IF($A91="","",(ROUND((B91*E91),0)+F91))</f>
        <v/>
      </c>
      <c r="J91" s="15" t="str">
        <f>IF($A91="","",IF((I91='Compare'!$B$2),"Baseline",IF((G91&gt;='Compare'!$B$3),"No monthly savings",ROUNDUP(((I91-'Compare'!$B$2)/('Compare'!$B$3-G91)),0))))</f>
        <v/>
      </c>
    </row>
    <row r="92" spans="1:10" x14ac:dyDescent="0.25">
      <c r="B92" s="11"/>
      <c r="C92" s="12"/>
      <c r="D92" s="13"/>
      <c r="E92" s="12"/>
      <c r="F92" s="11"/>
      <c r="G92" s="14" t="str">
        <f>IF($A92="","",ROUND(-PMT((C92/12),(D92*12),B92),2))</f>
        <v/>
      </c>
      <c r="H92" s="14" t="str">
        <f>IF($A92="","",ROUND((((G92*D92)*12)-B92),0))</f>
        <v/>
      </c>
      <c r="I92" s="14" t="str">
        <f>IF($A92="","",(ROUND((B92*E92),0)+F92))</f>
        <v/>
      </c>
      <c r="J92" s="15" t="str">
        <f>IF($A92="","",IF((I92='Compare'!$B$2),"Baseline",IF((G92&gt;='Compare'!$B$3),"No monthly savings",ROUNDUP(((I92-'Compare'!$B$2)/('Compare'!$B$3-G92)),0))))</f>
        <v/>
      </c>
    </row>
    <row r="93" spans="1:10" x14ac:dyDescent="0.25">
      <c r="B93" s="11"/>
      <c r="C93" s="12"/>
      <c r="D93" s="13"/>
      <c r="E93" s="12"/>
      <c r="F93" s="11"/>
      <c r="G93" s="14" t="str">
        <f>IF($A93="","",ROUND(-PMT((C93/12),(D93*12),B93),2))</f>
        <v/>
      </c>
      <c r="H93" s="14" t="str">
        <f>IF($A93="","",ROUND((((G93*D93)*12)-B93),0))</f>
        <v/>
      </c>
      <c r="I93" s="14" t="str">
        <f>IF($A93="","",(ROUND((B93*E93),0)+F93))</f>
        <v/>
      </c>
      <c r="J93" s="15" t="str">
        <f>IF($A93="","",IF((I93='Compare'!$B$2),"Baseline",IF((G93&gt;='Compare'!$B$3),"No monthly savings",ROUNDUP(((I93-'Compare'!$B$2)/('Compare'!$B$3-G93)),0))))</f>
        <v/>
      </c>
    </row>
    <row r="94" spans="1:10" x14ac:dyDescent="0.25">
      <c r="B94" s="11"/>
      <c r="C94" s="12"/>
      <c r="D94" s="13"/>
      <c r="E94" s="12"/>
      <c r="F94" s="11"/>
      <c r="G94" s="14" t="str">
        <f>IF($A94="","",ROUND(-PMT((C94/12),(D94*12),B94),2))</f>
        <v/>
      </c>
      <c r="H94" s="14" t="str">
        <f>IF($A94="","",ROUND((((G94*D94)*12)-B94),0))</f>
        <v/>
      </c>
      <c r="I94" s="14" t="str">
        <f>IF($A94="","",(ROUND((B94*E94),0)+F94))</f>
        <v/>
      </c>
      <c r="J94" s="15" t="str">
        <f>IF($A94="","",IF((I94='Compare'!$B$2),"Baseline",IF((G94&gt;='Compare'!$B$3),"No monthly savings",ROUNDUP(((I94-'Compare'!$B$2)/('Compare'!$B$3-G94)),0))))</f>
        <v/>
      </c>
    </row>
    <row r="95" spans="1:10" x14ac:dyDescent="0.25">
      <c r="B95" s="11"/>
      <c r="C95" s="12"/>
      <c r="D95" s="13"/>
      <c r="E95" s="12"/>
      <c r="F95" s="11"/>
      <c r="G95" s="14" t="str">
        <f>IF($A95="","",ROUND(-PMT((C95/12),(D95*12),B95),2))</f>
        <v/>
      </c>
      <c r="H95" s="14" t="str">
        <f>IF($A95="","",ROUND((((G95*D95)*12)-B95),0))</f>
        <v/>
      </c>
      <c r="I95" s="14" t="str">
        <f>IF($A95="","",(ROUND((B95*E95),0)+F95))</f>
        <v/>
      </c>
      <c r="J95" s="15" t="str">
        <f>IF($A95="","",IF((I95='Compare'!$B$2),"Baseline",IF((G95&gt;='Compare'!$B$3),"No monthly savings",ROUNDUP(((I95-'Compare'!$B$2)/('Compare'!$B$3-G95)),0))))</f>
        <v/>
      </c>
    </row>
    <row r="96" spans="1:10" x14ac:dyDescent="0.25">
      <c r="B96" s="11"/>
      <c r="C96" s="12"/>
      <c r="D96" s="13"/>
      <c r="E96" s="12"/>
      <c r="F96" s="11"/>
      <c r="G96" s="14" t="str">
        <f>IF($A96="","",ROUND(-PMT((C96/12),(D96*12),B96),2))</f>
        <v/>
      </c>
      <c r="H96" s="14" t="str">
        <f>IF($A96="","",ROUND((((G96*D96)*12)-B96),0))</f>
        <v/>
      </c>
      <c r="I96" s="14" t="str">
        <f>IF($A96="","",(ROUND((B96*E96),0)+F96))</f>
        <v/>
      </c>
      <c r="J96" s="15" t="str">
        <f>IF($A96="","",IF((I96='Compare'!$B$2),"Baseline",IF((G96&gt;='Compare'!$B$3),"No monthly savings",ROUNDUP(((I96-'Compare'!$B$2)/('Compare'!$B$3-G96)),0))))</f>
        <v/>
      </c>
    </row>
    <row r="97" spans="1:10" x14ac:dyDescent="0.25">
      <c r="B97" s="11"/>
      <c r="C97" s="12"/>
      <c r="D97" s="13"/>
      <c r="E97" s="12"/>
      <c r="F97" s="11"/>
      <c r="G97" s="14" t="str">
        <f>IF($A97="","",ROUND(-PMT((C97/12),(D97*12),B97),2))</f>
        <v/>
      </c>
      <c r="H97" s="14" t="str">
        <f>IF($A97="","",ROUND((((G97*D97)*12)-B97),0))</f>
        <v/>
      </c>
      <c r="I97" s="14" t="str">
        <f>IF($A97="","",(ROUND((B97*E97),0)+F97))</f>
        <v/>
      </c>
      <c r="J97" s="15" t="str">
        <f>IF($A97="","",IF((I97='Compare'!$B$2),"Baseline",IF((G97&gt;='Compare'!$B$3),"No monthly savings",ROUNDUP(((I97-'Compare'!$B$2)/('Compare'!$B$3-G97)),0))))</f>
        <v/>
      </c>
    </row>
    <row r="98" spans="1:10" x14ac:dyDescent="0.25">
      <c r="B98" s="11"/>
      <c r="C98" s="12"/>
      <c r="D98" s="13"/>
      <c r="E98" s="12"/>
      <c r="F98" s="11"/>
      <c r="G98" s="14" t="str">
        <f>IF($A98="","",ROUND(-PMT((C98/12),(D98*12),B98),2))</f>
        <v/>
      </c>
      <c r="H98" s="14" t="str">
        <f>IF($A98="","",ROUND((((G98*D98)*12)-B98),0))</f>
        <v/>
      </c>
      <c r="I98" s="14" t="str">
        <f>IF($A98="","",(ROUND((B98*E98),0)+F98))</f>
        <v/>
      </c>
      <c r="J98" s="15" t="str">
        <f>IF($A98="","",IF((I98='Compare'!$B$2),"Baseline",IF((G98&gt;='Compare'!$B$3),"No monthly savings",ROUNDUP(((I98-'Compare'!$B$2)/('Compare'!$B$3-G98)),0))))</f>
        <v/>
      </c>
    </row>
    <row r="99" spans="1:10" x14ac:dyDescent="0.25">
      <c r="B99" s="11"/>
      <c r="C99" s="12"/>
      <c r="D99" s="13"/>
      <c r="E99" s="12"/>
      <c r="F99" s="11"/>
      <c r="G99" s="14" t="str">
        <f>IF($A99="","",ROUND(-PMT((C99/12),(D99*12),B99),2))</f>
        <v/>
      </c>
      <c r="H99" s="14" t="str">
        <f>IF($A99="","",ROUND((((G99*D99)*12)-B99),0))</f>
        <v/>
      </c>
      <c r="I99" s="14" t="str">
        <f>IF($A99="","",(ROUND((B99*E99),0)+F99))</f>
        <v/>
      </c>
      <c r="J99" s="15" t="str">
        <f>IF($A99="","",IF((I99='Compare'!$B$2),"Baseline",IF((G99&gt;='Compare'!$B$3),"No monthly savings",ROUNDUP(((I99-'Compare'!$B$2)/('Compare'!$B$3-G99)),0))))</f>
        <v/>
      </c>
    </row>
    <row r="100" spans="1:10" x14ac:dyDescent="0.25">
      <c r="B100" s="11"/>
      <c r="C100" s="12"/>
      <c r="D100" s="13"/>
      <c r="E100" s="12"/>
      <c r="F100" s="11"/>
      <c r="G100" s="14" t="str">
        <f>IF($A100="","",ROUND(-PMT((C100/12),(D100*12),B100),2))</f>
        <v/>
      </c>
      <c r="H100" s="14" t="str">
        <f>IF($A100="","",ROUND((((G100*D100)*12)-B100),0))</f>
        <v/>
      </c>
      <c r="I100" s="14" t="str">
        <f>IF($A100="","",(ROUND((B100*E100),0)+F100))</f>
        <v/>
      </c>
      <c r="J100" s="15" t="str">
        <f>IF($A100="","",IF((I100='Compare'!$B$2),"Baseline",IF((G100&gt;='Compare'!$B$3),"No monthly savings",ROUNDUP(((I100-'Compare'!$B$2)/('Compare'!$B$3-G100)),0))))</f>
        <v/>
      </c>
    </row>
    <row r="101" spans="1:10" x14ac:dyDescent="0.25">
      <c r="B101" s="11"/>
      <c r="C101" s="12"/>
      <c r="D101" s="13"/>
      <c r="E101" s="12"/>
      <c r="F101" s="11"/>
      <c r="G101" s="14" t="str">
        <f>IF($A101="","",ROUND(-PMT((C101/12),(D101*12),B101),2))</f>
        <v/>
      </c>
      <c r="H101" s="14" t="str">
        <f>IF($A101="","",ROUND((((G101*D101)*12)-B101),0))</f>
        <v/>
      </c>
      <c r="I101" s="14" t="str">
        <f>IF($A101="","",(ROUND((B101*E101),0)+F101))</f>
        <v/>
      </c>
      <c r="J101" s="15" t="str">
        <f>IF($A101="","",IF((I101='Compare'!$B$2),"Baseline",IF((G101&gt;='Compare'!$B$3),"No monthly savings",ROUNDUP(((I101-'Compare'!$B$2)/('Compare'!$B$3-G101)),0))))</f>
        <v/>
      </c>
    </row>
    <row r="102" spans="1:10" x14ac:dyDescent="0.25">
      <c r="B102" s="11"/>
      <c r="C102" s="12"/>
      <c r="D102" s="13"/>
      <c r="E102" s="12"/>
      <c r="F102" s="11"/>
      <c r="G102" s="14" t="str">
        <f>IF($A102="","",ROUND(-PMT((C102/12),(D102*12),B102),2))</f>
        <v/>
      </c>
      <c r="H102" s="14" t="str">
        <f>IF($A102="","",ROUND((((G102*D102)*12)-B102),0))</f>
        <v/>
      </c>
      <c r="I102" s="14" t="str">
        <f>IF($A102="","",(ROUND((B102*E102),0)+F102))</f>
        <v/>
      </c>
      <c r="J102" s="15" t="str">
        <f>IF($A102="","",IF((I102='Compare'!$B$2),"Baseline",IF((G102&gt;='Compare'!$B$3),"No monthly savings",ROUNDUP(((I102-'Compare'!$B$2)/('Compare'!$B$3-G102)),0))))</f>
        <v/>
      </c>
    </row>
    <row r="103" spans="1:10" x14ac:dyDescent="0.25">
      <c r="B103" s="11"/>
      <c r="C103" s="12"/>
      <c r="D103" s="13"/>
      <c r="E103" s="12"/>
      <c r="F103" s="11"/>
      <c r="G103" s="14" t="str">
        <f>IF($A103="","",ROUND(-PMT((C103/12),(D103*12),B103),2))</f>
        <v/>
      </c>
      <c r="H103" s="14" t="str">
        <f>IF($A103="","",ROUND((((G103*D103)*12)-B103),0))</f>
        <v/>
      </c>
      <c r="I103" s="14" t="str">
        <f>IF($A103="","",(ROUND((B103*E103),0)+F103))</f>
        <v/>
      </c>
      <c r="J103" s="15" t="str">
        <f>IF($A103="","",IF((I103='Compare'!$B$2),"Baseline",IF((G103&gt;='Compare'!$B$3),"No monthly savings",ROUNDUP(((I103-'Compare'!$B$2)/('Compare'!$B$3-G103)),0))))</f>
        <v/>
      </c>
    </row>
    <row r="104" spans="1:10" x14ac:dyDescent="0.25">
      <c r="B104" s="11"/>
      <c r="C104" s="12"/>
      <c r="D104" s="13"/>
      <c r="E104" s="12"/>
      <c r="F104" s="11"/>
      <c r="G104" s="14" t="str">
        <f>IF($A104="","",ROUND(-PMT((C104/12),(D104*12),B104),2))</f>
        <v/>
      </c>
      <c r="H104" s="14" t="str">
        <f>IF($A104="","",ROUND((((G104*D104)*12)-B104),0))</f>
        <v/>
      </c>
      <c r="I104" s="14" t="str">
        <f>IF($A104="","",(ROUND((B104*E104),0)+F104))</f>
        <v/>
      </c>
      <c r="J104" s="15" t="str">
        <f>IF($A104="","",IF((I104='Compare'!$B$2),"Baseline",IF((G104&gt;='Compare'!$B$3),"No monthly savings",ROUNDUP(((I104-'Compare'!$B$2)/('Compare'!$B$3-G104)),0))))</f>
        <v/>
      </c>
    </row>
    <row r="105" spans="1:10" x14ac:dyDescent="0.25">
      <c r="B105" s="11"/>
      <c r="C105" s="12"/>
      <c r="D105" s="13"/>
      <c r="E105" s="12"/>
      <c r="F105" s="11"/>
      <c r="G105" s="14" t="str">
        <f>IF($A105="","",ROUND(-PMT((C105/12),(D105*12),B105),2))</f>
        <v/>
      </c>
      <c r="H105" s="14" t="str">
        <f>IF($A105="","",ROUND((((G105*D105)*12)-B105),0))</f>
        <v/>
      </c>
      <c r="I105" s="14" t="str">
        <f>IF($A105="","",(ROUND((B105*E105),0)+F105))</f>
        <v/>
      </c>
      <c r="J105" s="15" t="str">
        <f>IF($A105="","",IF((I105='Compare'!$B$2),"Baseline",IF((G105&gt;='Compare'!$B$3),"No monthly savings",ROUNDUP(((I105-'Compare'!$B$2)/('Compare'!$B$3-G105)),0))))</f>
        <v/>
      </c>
    </row>
    <row r="106" spans="1:10" x14ac:dyDescent="0.25">
      <c r="B106" s="11"/>
      <c r="C106" s="12"/>
      <c r="D106" s="13"/>
      <c r="E106" s="12"/>
      <c r="F106" s="11"/>
      <c r="G106" s="14" t="str">
        <f>IF($A106="","",ROUND(-PMT((C106/12),(D106*12),B106),2))</f>
        <v/>
      </c>
      <c r="H106" s="14" t="str">
        <f>IF($A106="","",ROUND((((G106*D106)*12)-B106),0))</f>
        <v/>
      </c>
      <c r="I106" s="14" t="str">
        <f>IF($A106="","",(ROUND((B106*E106),0)+F106))</f>
        <v/>
      </c>
      <c r="J106" s="15" t="str">
        <f>IF($A106="","",IF((I106='Compare'!$B$2),"Baseline",IF((G106&gt;='Compare'!$B$3),"No monthly savings",ROUNDUP(((I106-'Compare'!$B$2)/('Compare'!$B$3-G106)),0))))</f>
        <v/>
      </c>
    </row>
    <row r="107" spans="1:10" x14ac:dyDescent="0.25">
      <c r="B107" s="11"/>
      <c r="C107" s="12"/>
      <c r="D107" s="13"/>
      <c r="E107" s="12"/>
      <c r="F107" s="11"/>
      <c r="G107" s="14" t="str">
        <f>IF($A107="","",ROUND(-PMT((C107/12),(D107*12),B107),2))</f>
        <v/>
      </c>
      <c r="H107" s="14" t="str">
        <f>IF($A107="","",ROUND((((G107*D107)*12)-B107),0))</f>
        <v/>
      </c>
      <c r="I107" s="14" t="str">
        <f>IF($A107="","",(ROUND((B107*E107),0)+F107))</f>
        <v/>
      </c>
      <c r="J107" s="15" t="str">
        <f>IF($A107="","",IF((I107='Compare'!$B$2),"Baseline",IF((G107&gt;='Compare'!$B$3),"No monthly savings",ROUNDUP(((I107-'Compare'!$B$2)/('Compare'!$B$3-G107)),0))))</f>
        <v/>
      </c>
    </row>
    <row r="108" spans="1:10" x14ac:dyDescent="0.25">
      <c r="B108" s="11"/>
      <c r="C108" s="12"/>
      <c r="D108" s="13"/>
      <c r="E108" s="12"/>
      <c r="F108" s="11"/>
      <c r="G108" s="14" t="str">
        <f>IF($A108="","",ROUND(-PMT((C108/12),(D108*12),B108),2))</f>
        <v/>
      </c>
      <c r="H108" s="14" t="str">
        <f>IF($A108="","",ROUND((((G108*D108)*12)-B108),0))</f>
        <v/>
      </c>
      <c r="I108" s="14" t="str">
        <f>IF($A108="","",(ROUND((B108*E108),0)+F108))</f>
        <v/>
      </c>
      <c r="J108" s="15" t="str">
        <f>IF($A108="","",IF((I108='Compare'!$B$2),"Baseline",IF((G108&gt;='Compare'!$B$3),"No monthly savings",ROUNDUP(((I108-'Compare'!$B$2)/('Compare'!$B$3-G108)),0))))</f>
        <v/>
      </c>
    </row>
    <row r="109" spans="1:10" x14ac:dyDescent="0.25">
      <c r="B109" s="11"/>
      <c r="C109" s="12"/>
      <c r="D109" s="13"/>
      <c r="E109" s="12"/>
      <c r="F109" s="11"/>
      <c r="G109" s="14" t="str">
        <f>IF($A109="","",ROUND(-PMT((C109/12),(D109*12),B109),2))</f>
        <v/>
      </c>
      <c r="H109" s="14" t="str">
        <f>IF($A109="","",ROUND((((G109*D109)*12)-B109),0))</f>
        <v/>
      </c>
      <c r="I109" s="14" t="str">
        <f>IF($A109="","",(ROUND((B109*E109),0)+F109))</f>
        <v/>
      </c>
      <c r="J109" s="15" t="str">
        <f>IF($A109="","",IF((I109='Compare'!$B$2),"Baseline",IF((G109&gt;='Compare'!$B$3),"No monthly savings",ROUNDUP(((I109-'Compare'!$B$2)/('Compare'!$B$3-G109)),0))))</f>
        <v/>
      </c>
    </row>
    <row r="110" spans="1:10" x14ac:dyDescent="0.25">
      <c r="B110" s="11"/>
      <c r="C110" s="12"/>
      <c r="D110" s="13"/>
      <c r="E110" s="12"/>
      <c r="F110" s="11"/>
      <c r="G110" s="14" t="str">
        <f>IF($A110="","",ROUND(-PMT((C110/12),(D110*12),B110),2))</f>
        <v/>
      </c>
      <c r="H110" s="14" t="str">
        <f>IF($A110="","",ROUND((((G110*D110)*12)-B110),0))</f>
        <v/>
      </c>
      <c r="I110" s="14" t="str">
        <f>IF($A110="","",(ROUND((B110*E110),0)+F110))</f>
        <v/>
      </c>
      <c r="J110" s="15" t="str">
        <f>IF($A110="","",IF((I110='Compare'!$B$2),"Baseline",IF((G110&gt;='Compare'!$B$3),"No monthly savings",ROUNDUP(((I110-'Compare'!$B$2)/('Compare'!$B$3-G110)),0))))</f>
        <v/>
      </c>
    </row>
    <row r="111" spans="1:10" x14ac:dyDescent="0.25">
      <c r="B111" s="11"/>
      <c r="C111" s="12"/>
      <c r="D111" s="13"/>
      <c r="E111" s="12"/>
      <c r="F111" s="11"/>
      <c r="G111" s="14" t="str">
        <f>IF($A111="","",ROUND(-PMT((C111/12),(D111*12),B111),2))</f>
        <v/>
      </c>
      <c r="H111" s="14" t="str">
        <f>IF($A111="","",ROUND((((G111*D111)*12)-B111),0))</f>
        <v/>
      </c>
      <c r="I111" s="14" t="str">
        <f>IF($A111="","",(ROUND((B111*E111),0)+F111))</f>
        <v/>
      </c>
      <c r="J111" s="15" t="str">
        <f>IF($A111="","",IF((I111='Compare'!$B$2),"Baseline",IF((G111&gt;='Compare'!$B$3),"No monthly savings",ROUNDUP(((I111-'Compare'!$B$2)/('Compare'!$B$3-G111)),0))))</f>
        <v/>
      </c>
    </row>
    <row r="112" spans="1:10" x14ac:dyDescent="0.25">
      <c r="B112" s="11"/>
      <c r="C112" s="12"/>
      <c r="D112" s="13"/>
      <c r="E112" s="12"/>
      <c r="F112" s="11"/>
      <c r="G112" s="14" t="str">
        <f>IF($A112="","",ROUND(-PMT((C112/12),(D112*12),B112),2))</f>
        <v/>
      </c>
      <c r="H112" s="14" t="str">
        <f>IF($A112="","",ROUND((((G112*D112)*12)-B112),0))</f>
        <v/>
      </c>
      <c r="I112" s="14" t="str">
        <f>IF($A112="","",(ROUND((B112*E112),0)+F112))</f>
        <v/>
      </c>
      <c r="J112" s="15" t="str">
        <f>IF($A112="","",IF((I112='Compare'!$B$2),"Baseline",IF((G112&gt;='Compare'!$B$3),"No monthly savings",ROUNDUP(((I112-'Compare'!$B$2)/('Compare'!$B$3-G112)),0))))</f>
        <v/>
      </c>
    </row>
    <row r="113" spans="1:10" x14ac:dyDescent="0.25">
      <c r="B113" s="11"/>
      <c r="C113" s="12"/>
      <c r="D113" s="13"/>
      <c r="E113" s="12"/>
      <c r="F113" s="11"/>
      <c r="G113" s="14" t="str">
        <f>IF($A113="","",ROUND(-PMT((C113/12),(D113*12),B113),2))</f>
        <v/>
      </c>
      <c r="H113" s="14" t="str">
        <f>IF($A113="","",ROUND((((G113*D113)*12)-B113),0))</f>
        <v/>
      </c>
      <c r="I113" s="14" t="str">
        <f>IF($A113="","",(ROUND((B113*E113),0)+F113))</f>
        <v/>
      </c>
      <c r="J113" s="15" t="str">
        <f>IF($A113="","",IF((I113='Compare'!$B$2),"Baseline",IF((G113&gt;='Compare'!$B$3),"No monthly savings",ROUNDUP(((I113-'Compare'!$B$2)/('Compare'!$B$3-G113)),0))))</f>
        <v/>
      </c>
    </row>
    <row r="114" spans="1:10" x14ac:dyDescent="0.25">
      <c r="B114" s="11"/>
      <c r="C114" s="12"/>
      <c r="D114" s="13"/>
      <c r="E114" s="12"/>
      <c r="F114" s="11"/>
      <c r="G114" s="14" t="str">
        <f>IF($A114="","",ROUND(-PMT((C114/12),(D114*12),B114),2))</f>
        <v/>
      </c>
      <c r="H114" s="14" t="str">
        <f>IF($A114="","",ROUND((((G114*D114)*12)-B114),0))</f>
        <v/>
      </c>
      <c r="I114" s="14" t="str">
        <f>IF($A114="","",(ROUND((B114*E114),0)+F114))</f>
        <v/>
      </c>
      <c r="J114" s="15" t="str">
        <f>IF($A114="","",IF((I114='Compare'!$B$2),"Baseline",IF((G114&gt;='Compare'!$B$3),"No monthly savings",ROUNDUP(((I114-'Compare'!$B$2)/('Compare'!$B$3-G114)),0))))</f>
        <v/>
      </c>
    </row>
    <row r="115" spans="1:10" x14ac:dyDescent="0.25">
      <c r="B115" s="11"/>
      <c r="C115" s="12"/>
      <c r="D115" s="13"/>
      <c r="E115" s="12"/>
      <c r="F115" s="11"/>
      <c r="G115" s="14" t="str">
        <f>IF($A115="","",ROUND(-PMT((C115/12),(D115*12),B115),2))</f>
        <v/>
      </c>
      <c r="H115" s="14" t="str">
        <f>IF($A115="","",ROUND((((G115*D115)*12)-B115),0))</f>
        <v/>
      </c>
      <c r="I115" s="14" t="str">
        <f>IF($A115="","",(ROUND((B115*E115),0)+F115))</f>
        <v/>
      </c>
      <c r="J115" s="15" t="str">
        <f>IF($A115="","",IF((I115='Compare'!$B$2),"Baseline",IF((G115&gt;='Compare'!$B$3),"No monthly savings",ROUNDUP(((I115-'Compare'!$B$2)/('Compare'!$B$3-G115)),0))))</f>
        <v/>
      </c>
    </row>
    <row r="116" spans="1:10" x14ac:dyDescent="0.25">
      <c r="B116" s="11"/>
      <c r="C116" s="12"/>
      <c r="D116" s="13"/>
      <c r="E116" s="12"/>
      <c r="F116" s="11"/>
      <c r="G116" s="14" t="str">
        <f>IF($A116="","",ROUND(-PMT((C116/12),(D116*12),B116),2))</f>
        <v/>
      </c>
      <c r="H116" s="14" t="str">
        <f>IF($A116="","",ROUND((((G116*D116)*12)-B116),0))</f>
        <v/>
      </c>
      <c r="I116" s="14" t="str">
        <f>IF($A116="","",(ROUND((B116*E116),0)+F116))</f>
        <v/>
      </c>
      <c r="J116" s="15" t="str">
        <f>IF($A116="","",IF((I116='Compare'!$B$2),"Baseline",IF((G116&gt;='Compare'!$B$3),"No monthly savings",ROUNDUP(((I116-'Compare'!$B$2)/('Compare'!$B$3-G116)),0))))</f>
        <v/>
      </c>
    </row>
    <row r="117" spans="1:10" x14ac:dyDescent="0.25">
      <c r="B117" s="11"/>
      <c r="C117" s="12"/>
      <c r="D117" s="13"/>
      <c r="E117" s="12"/>
      <c r="F117" s="11"/>
      <c r="G117" s="14" t="str">
        <f>IF($A117="","",ROUND(-PMT((C117/12),(D117*12),B117),2))</f>
        <v/>
      </c>
      <c r="H117" s="14" t="str">
        <f>IF($A117="","",ROUND((((G117*D117)*12)-B117),0))</f>
        <v/>
      </c>
      <c r="I117" s="14" t="str">
        <f>IF($A117="","",(ROUND((B117*E117),0)+F117))</f>
        <v/>
      </c>
      <c r="J117" s="15" t="str">
        <f>IF($A117="","",IF((I117='Compare'!$B$2),"Baseline",IF((G117&gt;='Compare'!$B$3),"No monthly savings",ROUNDUP(((I117-'Compare'!$B$2)/('Compare'!$B$3-G117)),0))))</f>
        <v/>
      </c>
    </row>
    <row r="118" spans="1:10" x14ac:dyDescent="0.25">
      <c r="B118" s="11"/>
      <c r="C118" s="12"/>
      <c r="D118" s="13"/>
      <c r="E118" s="12"/>
      <c r="F118" s="11"/>
      <c r="G118" s="14" t="str">
        <f>IF($A118="","",ROUND(-PMT((C118/12),(D118*12),B118),2))</f>
        <v/>
      </c>
      <c r="H118" s="14" t="str">
        <f>IF($A118="","",ROUND((((G118*D118)*12)-B118),0))</f>
        <v/>
      </c>
      <c r="I118" s="14" t="str">
        <f>IF($A118="","",(ROUND((B118*E118),0)+F118))</f>
        <v/>
      </c>
      <c r="J118" s="15" t="str">
        <f>IF($A118="","",IF((I118='Compare'!$B$2),"Baseline",IF((G118&gt;='Compare'!$B$3),"No monthly savings",ROUNDUP(((I118-'Compare'!$B$2)/('Compare'!$B$3-G118)),0))))</f>
        <v/>
      </c>
    </row>
    <row r="119" spans="1:10" x14ac:dyDescent="0.25">
      <c r="B119" s="11"/>
      <c r="C119" s="12"/>
      <c r="D119" s="13"/>
      <c r="E119" s="12"/>
      <c r="F119" s="11"/>
      <c r="G119" s="14" t="str">
        <f>IF($A119="","",ROUND(-PMT((C119/12),(D119*12),B119),2))</f>
        <v/>
      </c>
      <c r="H119" s="14" t="str">
        <f>IF($A119="","",ROUND((((G119*D119)*12)-B119),0))</f>
        <v/>
      </c>
      <c r="I119" s="14" t="str">
        <f>IF($A119="","",(ROUND((B119*E119),0)+F119))</f>
        <v/>
      </c>
      <c r="J119" s="15" t="str">
        <f>IF($A119="","",IF((I119='Compare'!$B$2),"Baseline",IF((G119&gt;='Compare'!$B$3),"No monthly savings",ROUNDUP(((I119-'Compare'!$B$2)/('Compare'!$B$3-G119)),0))))</f>
        <v/>
      </c>
    </row>
    <row r="120" spans="1:10" x14ac:dyDescent="0.25">
      <c r="B120" s="11"/>
      <c r="C120" s="12"/>
      <c r="D120" s="13"/>
      <c r="E120" s="12"/>
      <c r="F120" s="11"/>
      <c r="G120" s="14" t="str">
        <f>IF($A120="","",ROUND(-PMT((C120/12),(D120*12),B120),2))</f>
        <v/>
      </c>
      <c r="H120" s="14" t="str">
        <f>IF($A120="","",ROUND((((G120*D120)*12)-B120),0))</f>
        <v/>
      </c>
      <c r="I120" s="14" t="str">
        <f>IF($A120="","",(ROUND((B120*E120),0)+F120))</f>
        <v/>
      </c>
      <c r="J120" s="15" t="str">
        <f>IF($A120="","",IF((I120='Compare'!$B$2),"Baseline",IF((G120&gt;='Compare'!$B$3),"No monthly savings",ROUNDUP(((I120-'Compare'!$B$2)/('Compare'!$B$3-G120)),0))))</f>
        <v/>
      </c>
    </row>
    <row r="121" spans="1:10" x14ac:dyDescent="0.25">
      <c r="B121" s="11"/>
      <c r="C121" s="12"/>
      <c r="D121" s="13"/>
      <c r="E121" s="12"/>
      <c r="F121" s="11"/>
      <c r="G121" s="14" t="str">
        <f>IF($A121="","",ROUND(-PMT((C121/12),(D121*12),B121),2))</f>
        <v/>
      </c>
      <c r="H121" s="14" t="str">
        <f>IF($A121="","",ROUND((((G121*D121)*12)-B121),0))</f>
        <v/>
      </c>
      <c r="I121" s="14" t="str">
        <f>IF($A121="","",(ROUND((B121*E121),0)+F121))</f>
        <v/>
      </c>
      <c r="J121" s="15" t="str">
        <f>IF($A121="","",IF((I121='Compare'!$B$2),"Baseline",IF((G121&gt;='Compare'!$B$3),"No monthly savings",ROUNDUP(((I121-'Compare'!$B$2)/('Compare'!$B$3-G121)),0))))</f>
        <v/>
      </c>
    </row>
    <row r="122" spans="1:10" x14ac:dyDescent="0.25">
      <c r="B122" s="11"/>
      <c r="C122" s="12"/>
      <c r="D122" s="13"/>
      <c r="E122" s="12"/>
      <c r="F122" s="11"/>
      <c r="G122" s="14" t="str">
        <f>IF($A122="","",ROUND(-PMT((C122/12),(D122*12),B122),2))</f>
        <v/>
      </c>
      <c r="H122" s="14" t="str">
        <f>IF($A122="","",ROUND((((G122*D122)*12)-B122),0))</f>
        <v/>
      </c>
      <c r="I122" s="14" t="str">
        <f>IF($A122="","",(ROUND((B122*E122),0)+F122))</f>
        <v/>
      </c>
      <c r="J122" s="15" t="str">
        <f>IF($A122="","",IF((I122='Compare'!$B$2),"Baseline",IF((G122&gt;='Compare'!$B$3),"No monthly savings",ROUNDUP(((I122-'Compare'!$B$2)/('Compare'!$B$3-G122)),0))))</f>
        <v/>
      </c>
    </row>
    <row r="123" spans="1:10" x14ac:dyDescent="0.25">
      <c r="B123" s="11"/>
      <c r="C123" s="12"/>
      <c r="D123" s="13"/>
      <c r="E123" s="12"/>
      <c r="F123" s="11"/>
      <c r="G123" s="14" t="str">
        <f>IF($A123="","",ROUND(-PMT((C123/12),(D123*12),B123),2))</f>
        <v/>
      </c>
      <c r="H123" s="14" t="str">
        <f>IF($A123="","",ROUND((((G123*D123)*12)-B123),0))</f>
        <v/>
      </c>
      <c r="I123" s="14" t="str">
        <f>IF($A123="","",(ROUND((B123*E123),0)+F123))</f>
        <v/>
      </c>
      <c r="J123" s="15" t="str">
        <f>IF($A123="","",IF((I123='Compare'!$B$2),"Baseline",IF((G123&gt;='Compare'!$B$3),"No monthly savings",ROUNDUP(((I123-'Compare'!$B$2)/('Compare'!$B$3-G123)),0))))</f>
        <v/>
      </c>
    </row>
    <row r="124" spans="1:10" x14ac:dyDescent="0.25">
      <c r="B124" s="11"/>
      <c r="C124" s="12"/>
      <c r="D124" s="13"/>
      <c r="E124" s="12"/>
      <c r="F124" s="11"/>
      <c r="G124" s="14" t="str">
        <f>IF($A124="","",ROUND(-PMT((C124/12),(D124*12),B124),2))</f>
        <v/>
      </c>
      <c r="H124" s="14" t="str">
        <f>IF($A124="","",ROUND((((G124*D124)*12)-B124),0))</f>
        <v/>
      </c>
      <c r="I124" s="14" t="str">
        <f>IF($A124="","",(ROUND((B124*E124),0)+F124))</f>
        <v/>
      </c>
      <c r="J124" s="15" t="str">
        <f>IF($A124="","",IF((I124='Compare'!$B$2),"Baseline",IF((G124&gt;='Compare'!$B$3),"No monthly savings",ROUNDUP(((I124-'Compare'!$B$2)/('Compare'!$B$3-G124)),0))))</f>
        <v/>
      </c>
    </row>
    <row r="125" spans="1:10" x14ac:dyDescent="0.25">
      <c r="B125" s="11"/>
      <c r="C125" s="12"/>
      <c r="D125" s="13"/>
      <c r="E125" s="12"/>
      <c r="F125" s="11"/>
      <c r="G125" s="14" t="str">
        <f>IF($A125="","",ROUND(-PMT((C125/12),(D125*12),B125),2))</f>
        <v/>
      </c>
      <c r="H125" s="14" t="str">
        <f>IF($A125="","",ROUND((((G125*D125)*12)-B125),0))</f>
        <v/>
      </c>
      <c r="I125" s="14" t="str">
        <f>IF($A125="","",(ROUND((B125*E125),0)+F125))</f>
        <v/>
      </c>
      <c r="J125" s="15" t="str">
        <f>IF($A125="","",IF((I125='Compare'!$B$2),"Baseline",IF((G125&gt;='Compare'!$B$3),"No monthly savings",ROUNDUP(((I125-'Compare'!$B$2)/('Compare'!$B$3-G125)),0))))</f>
        <v/>
      </c>
    </row>
    <row r="126" spans="1:10" x14ac:dyDescent="0.25">
      <c r="B126" s="11"/>
      <c r="C126" s="12"/>
      <c r="D126" s="13"/>
      <c r="E126" s="12"/>
      <c r="F126" s="11"/>
      <c r="G126" s="14" t="str">
        <f>IF($A126="","",ROUND(-PMT((C126/12),(D126*12),B126),2))</f>
        <v/>
      </c>
      <c r="H126" s="14" t="str">
        <f>IF($A126="","",ROUND((((G126*D126)*12)-B126),0))</f>
        <v/>
      </c>
      <c r="I126" s="14" t="str">
        <f>IF($A126="","",(ROUND((B126*E126),0)+F126))</f>
        <v/>
      </c>
      <c r="J126" s="15" t="str">
        <f>IF($A126="","",IF((I126='Compare'!$B$2),"Baseline",IF((G126&gt;='Compare'!$B$3),"No monthly savings",ROUNDUP(((I126-'Compare'!$B$2)/('Compare'!$B$3-G126)),0))))</f>
        <v/>
      </c>
    </row>
    <row r="127" spans="1:10" x14ac:dyDescent="0.25">
      <c r="B127" s="11"/>
      <c r="C127" s="12"/>
      <c r="D127" s="13"/>
      <c r="E127" s="12"/>
      <c r="F127" s="11"/>
      <c r="G127" s="14" t="str">
        <f>IF($A127="","",ROUND(-PMT((C127/12),(D127*12),B127),2))</f>
        <v/>
      </c>
      <c r="H127" s="14" t="str">
        <f>IF($A127="","",ROUND((((G127*D127)*12)-B127),0))</f>
        <v/>
      </c>
      <c r="I127" s="14" t="str">
        <f>IF($A127="","",(ROUND((B127*E127),0)+F127))</f>
        <v/>
      </c>
      <c r="J127" s="15" t="str">
        <f>IF($A127="","",IF((I127='Compare'!$B$2),"Baseline",IF((G127&gt;='Compare'!$B$3),"No monthly savings",ROUNDUP(((I127-'Compare'!$B$2)/('Compare'!$B$3-G127)),0))))</f>
        <v/>
      </c>
    </row>
    <row r="128" spans="1:10" x14ac:dyDescent="0.25">
      <c r="B128" s="11"/>
      <c r="C128" s="12"/>
      <c r="D128" s="13"/>
      <c r="E128" s="12"/>
      <c r="F128" s="11"/>
      <c r="G128" s="14" t="str">
        <f>IF($A128="","",ROUND(-PMT((C128/12),(D128*12),B128),2))</f>
        <v/>
      </c>
      <c r="H128" s="14" t="str">
        <f>IF($A128="","",ROUND((((G128*D128)*12)-B128),0))</f>
        <v/>
      </c>
      <c r="I128" s="14" t="str">
        <f>IF($A128="","",(ROUND((B128*E128),0)+F128))</f>
        <v/>
      </c>
      <c r="J128" s="15" t="str">
        <f>IF($A128="","",IF((I128='Compare'!$B$2),"Baseline",IF((G128&gt;='Compare'!$B$3),"No monthly savings",ROUNDUP(((I128-'Compare'!$B$2)/('Compare'!$B$3-G128)),0))))</f>
        <v/>
      </c>
    </row>
    <row r="129" spans="1:10" x14ac:dyDescent="0.25">
      <c r="B129" s="11"/>
      <c r="C129" s="12"/>
      <c r="D129" s="13"/>
      <c r="E129" s="12"/>
      <c r="F129" s="11"/>
      <c r="G129" s="14" t="str">
        <f>IF($A129="","",ROUND(-PMT((C129/12),(D129*12),B129),2))</f>
        <v/>
      </c>
      <c r="H129" s="14" t="str">
        <f>IF($A129="","",ROUND((((G129*D129)*12)-B129),0))</f>
        <v/>
      </c>
      <c r="I129" s="14" t="str">
        <f>IF($A129="","",(ROUND((B129*E129),0)+F129))</f>
        <v/>
      </c>
      <c r="J129" s="15" t="str">
        <f>IF($A129="","",IF((I129='Compare'!$B$2),"Baseline",IF((G129&gt;='Compare'!$B$3),"No monthly savings",ROUNDUP(((I129-'Compare'!$B$2)/('Compare'!$B$3-G129)),0))))</f>
        <v/>
      </c>
    </row>
    <row r="130" spans="1:10" x14ac:dyDescent="0.25">
      <c r="B130" s="11"/>
      <c r="C130" s="12"/>
      <c r="D130" s="13"/>
      <c r="E130" s="12"/>
      <c r="F130" s="11"/>
      <c r="G130" s="14" t="str">
        <f>IF($A130="","",ROUND(-PMT((C130/12),(D130*12),B130),2))</f>
        <v/>
      </c>
      <c r="H130" s="14" t="str">
        <f>IF($A130="","",ROUND((((G130*D130)*12)-B130),0))</f>
        <v/>
      </c>
      <c r="I130" s="14" t="str">
        <f>IF($A130="","",(ROUND((B130*E130),0)+F130))</f>
        <v/>
      </c>
      <c r="J130" s="15" t="str">
        <f>IF($A130="","",IF((I130='Compare'!$B$2),"Baseline",IF((G130&gt;='Compare'!$B$3),"No monthly savings",ROUNDUP(((I130-'Compare'!$B$2)/('Compare'!$B$3-G130)),0))))</f>
        <v/>
      </c>
    </row>
    <row r="131" spans="1:10" x14ac:dyDescent="0.25">
      <c r="B131" s="11"/>
      <c r="C131" s="12"/>
      <c r="D131" s="13"/>
      <c r="E131" s="12"/>
      <c r="F131" s="11"/>
      <c r="G131" s="14" t="str">
        <f>IF($A131="","",ROUND(-PMT((C131/12),(D131*12),B131),2))</f>
        <v/>
      </c>
      <c r="H131" s="14" t="str">
        <f>IF($A131="","",ROUND((((G131*D131)*12)-B131),0))</f>
        <v/>
      </c>
      <c r="I131" s="14" t="str">
        <f>IF($A131="","",(ROUND((B131*E131),0)+F131))</f>
        <v/>
      </c>
      <c r="J131" s="15" t="str">
        <f>IF($A131="","",IF((I131='Compare'!$B$2),"Baseline",IF((G131&gt;='Compare'!$B$3),"No monthly savings",ROUNDUP(((I131-'Compare'!$B$2)/('Compare'!$B$3-G131)),0))))</f>
        <v/>
      </c>
    </row>
    <row r="132" spans="1:10" x14ac:dyDescent="0.25">
      <c r="B132" s="11"/>
      <c r="C132" s="12"/>
      <c r="D132" s="13"/>
      <c r="E132" s="12"/>
      <c r="F132" s="11"/>
      <c r="G132" s="14" t="str">
        <f>IF($A132="","",ROUND(-PMT((C132/12),(D132*12),B132),2))</f>
        <v/>
      </c>
      <c r="H132" s="14" t="str">
        <f>IF($A132="","",ROUND((((G132*D132)*12)-B132),0))</f>
        <v/>
      </c>
      <c r="I132" s="14" t="str">
        <f>IF($A132="","",(ROUND((B132*E132),0)+F132))</f>
        <v/>
      </c>
      <c r="J132" s="15" t="str">
        <f>IF($A132="","",IF((I132='Compare'!$B$2),"Baseline",IF((G132&gt;='Compare'!$B$3),"No monthly savings",ROUNDUP(((I132-'Compare'!$B$2)/('Compare'!$B$3-G132)),0))))</f>
        <v/>
      </c>
    </row>
    <row r="133" spans="1:10" x14ac:dyDescent="0.25">
      <c r="B133" s="11"/>
      <c r="C133" s="12"/>
      <c r="D133" s="13"/>
      <c r="E133" s="12"/>
      <c r="F133" s="11"/>
      <c r="G133" s="14" t="str">
        <f>IF($A133="","",ROUND(-PMT((C133/12),(D133*12),B133),2))</f>
        <v/>
      </c>
      <c r="H133" s="14" t="str">
        <f>IF($A133="","",ROUND((((G133*D133)*12)-B133),0))</f>
        <v/>
      </c>
      <c r="I133" s="14" t="str">
        <f>IF($A133="","",(ROUND((B133*E133),0)+F133))</f>
        <v/>
      </c>
      <c r="J133" s="15" t="str">
        <f>IF($A133="","",IF((I133='Compare'!$B$2),"Baseline",IF((G133&gt;='Compare'!$B$3),"No monthly savings",ROUNDUP(((I133-'Compare'!$B$2)/('Compare'!$B$3-G133)),0))))</f>
        <v/>
      </c>
    </row>
    <row r="134" spans="1:10" x14ac:dyDescent="0.25">
      <c r="B134" s="11"/>
      <c r="C134" s="12"/>
      <c r="D134" s="13"/>
      <c r="E134" s="12"/>
      <c r="F134" s="11"/>
      <c r="G134" s="14" t="str">
        <f>IF($A134="","",ROUND(-PMT((C134/12),(D134*12),B134),2))</f>
        <v/>
      </c>
      <c r="H134" s="14" t="str">
        <f>IF($A134="","",ROUND((((G134*D134)*12)-B134),0))</f>
        <v/>
      </c>
      <c r="I134" s="14" t="str">
        <f>IF($A134="","",(ROUND((B134*E134),0)+F134))</f>
        <v/>
      </c>
      <c r="J134" s="15" t="str">
        <f>IF($A134="","",IF((I134='Compare'!$B$2),"Baseline",IF((G134&gt;='Compare'!$B$3),"No monthly savings",ROUNDUP(((I134-'Compare'!$B$2)/('Compare'!$B$3-G134)),0))))</f>
        <v/>
      </c>
    </row>
    <row r="135" spans="1:10" x14ac:dyDescent="0.25">
      <c r="B135" s="11"/>
      <c r="C135" s="12"/>
      <c r="D135" s="13"/>
      <c r="E135" s="12"/>
      <c r="F135" s="11"/>
      <c r="G135" s="14" t="str">
        <f>IF($A135="","",ROUND(-PMT((C135/12),(D135*12),B135),2))</f>
        <v/>
      </c>
      <c r="H135" s="14" t="str">
        <f>IF($A135="","",ROUND((((G135*D135)*12)-B135),0))</f>
        <v/>
      </c>
      <c r="I135" s="14" t="str">
        <f>IF($A135="","",(ROUND((B135*E135),0)+F135))</f>
        <v/>
      </c>
      <c r="J135" s="15" t="str">
        <f>IF($A135="","",IF((I135='Compare'!$B$2),"Baseline",IF((G135&gt;='Compare'!$B$3),"No monthly savings",ROUNDUP(((I135-'Compare'!$B$2)/('Compare'!$B$3-G135)),0))))</f>
        <v/>
      </c>
    </row>
    <row r="136" spans="1:10" x14ac:dyDescent="0.25">
      <c r="B136" s="11"/>
      <c r="C136" s="12"/>
      <c r="D136" s="13"/>
      <c r="E136" s="12"/>
      <c r="F136" s="11"/>
      <c r="G136" s="14" t="str">
        <f>IF($A136="","",ROUND(-PMT((C136/12),(D136*12),B136),2))</f>
        <v/>
      </c>
      <c r="H136" s="14" t="str">
        <f>IF($A136="","",ROUND((((G136*D136)*12)-B136),0))</f>
        <v/>
      </c>
      <c r="I136" s="14" t="str">
        <f>IF($A136="","",(ROUND((B136*E136),0)+F136))</f>
        <v/>
      </c>
      <c r="J136" s="15" t="str">
        <f>IF($A136="","",IF((I136='Compare'!$B$2),"Baseline",IF((G136&gt;='Compare'!$B$3),"No monthly savings",ROUNDUP(((I136-'Compare'!$B$2)/('Compare'!$B$3-G136)),0))))</f>
        <v/>
      </c>
    </row>
    <row r="137" spans="1:10" x14ac:dyDescent="0.25">
      <c r="B137" s="11"/>
      <c r="C137" s="12"/>
      <c r="D137" s="13"/>
      <c r="E137" s="12"/>
      <c r="F137" s="11"/>
      <c r="G137" s="14" t="str">
        <f>IF($A137="","",ROUND(-PMT((C137/12),(D137*12),B137),2))</f>
        <v/>
      </c>
      <c r="H137" s="14" t="str">
        <f>IF($A137="","",ROUND((((G137*D137)*12)-B137),0))</f>
        <v/>
      </c>
      <c r="I137" s="14" t="str">
        <f>IF($A137="","",(ROUND((B137*E137),0)+F137))</f>
        <v/>
      </c>
      <c r="J137" s="15" t="str">
        <f>IF($A137="","",IF((I137='Compare'!$B$2),"Baseline",IF((G137&gt;='Compare'!$B$3),"No monthly savings",ROUNDUP(((I137-'Compare'!$B$2)/('Compare'!$B$3-G137)),0))))</f>
        <v/>
      </c>
    </row>
    <row r="138" spans="1:10" x14ac:dyDescent="0.25">
      <c r="B138" s="11"/>
      <c r="C138" s="12"/>
      <c r="D138" s="13"/>
      <c r="E138" s="12"/>
      <c r="F138" s="11"/>
      <c r="G138" s="14" t="str">
        <f>IF($A138="","",ROUND(-PMT((C138/12),(D138*12),B138),2))</f>
        <v/>
      </c>
      <c r="H138" s="14" t="str">
        <f>IF($A138="","",ROUND((((G138*D138)*12)-B138),0))</f>
        <v/>
      </c>
      <c r="I138" s="14" t="str">
        <f>IF($A138="","",(ROUND((B138*E138),0)+F138))</f>
        <v/>
      </c>
      <c r="J138" s="15" t="str">
        <f>IF($A138="","",IF((I138='Compare'!$B$2),"Baseline",IF((G138&gt;='Compare'!$B$3),"No monthly savings",ROUNDUP(((I138-'Compare'!$B$2)/('Compare'!$B$3-G138)),0))))</f>
        <v/>
      </c>
    </row>
    <row r="139" spans="1:10" x14ac:dyDescent="0.25">
      <c r="B139" s="11"/>
      <c r="C139" s="12"/>
      <c r="D139" s="13"/>
      <c r="E139" s="12"/>
      <c r="F139" s="11"/>
      <c r="G139" s="14" t="str">
        <f>IF($A139="","",ROUND(-PMT((C139/12),(D139*12),B139),2))</f>
        <v/>
      </c>
      <c r="H139" s="14" t="str">
        <f>IF($A139="","",ROUND((((G139*D139)*12)-B139),0))</f>
        <v/>
      </c>
      <c r="I139" s="14" t="str">
        <f>IF($A139="","",(ROUND((B139*E139),0)+F139))</f>
        <v/>
      </c>
      <c r="J139" s="15" t="str">
        <f>IF($A139="","",IF((I139='Compare'!$B$2),"Baseline",IF((G139&gt;='Compare'!$B$3),"No monthly savings",ROUNDUP(((I139-'Compare'!$B$2)/('Compare'!$B$3-G139)),0))))</f>
        <v/>
      </c>
    </row>
    <row r="140" spans="1:10" x14ac:dyDescent="0.25">
      <c r="B140" s="11"/>
      <c r="C140" s="12"/>
      <c r="D140" s="13"/>
      <c r="E140" s="12"/>
      <c r="F140" s="11"/>
      <c r="G140" s="14" t="str">
        <f>IF($A140="","",ROUND(-PMT((C140/12),(D140*12),B140),2))</f>
        <v/>
      </c>
      <c r="H140" s="14" t="str">
        <f>IF($A140="","",ROUND((((G140*D140)*12)-B140),0))</f>
        <v/>
      </c>
      <c r="I140" s="14" t="str">
        <f>IF($A140="","",(ROUND((B140*E140),0)+F140))</f>
        <v/>
      </c>
      <c r="J140" s="15" t="str">
        <f>IF($A140="","",IF((I140='Compare'!$B$2),"Baseline",IF((G140&gt;='Compare'!$B$3),"No monthly savings",ROUNDUP(((I140-'Compare'!$B$2)/('Compare'!$B$3-G140)),0))))</f>
        <v/>
      </c>
    </row>
    <row r="141" spans="1:10" x14ac:dyDescent="0.25">
      <c r="B141" s="11"/>
      <c r="C141" s="12"/>
      <c r="D141" s="13"/>
      <c r="E141" s="12"/>
      <c r="F141" s="11"/>
      <c r="G141" s="14" t="str">
        <f>IF($A141="","",ROUND(-PMT((C141/12),(D141*12),B141),2))</f>
        <v/>
      </c>
      <c r="H141" s="14" t="str">
        <f>IF($A141="","",ROUND((((G141*D141)*12)-B141),0))</f>
        <v/>
      </c>
      <c r="I141" s="14" t="str">
        <f>IF($A141="","",(ROUND((B141*E141),0)+F141))</f>
        <v/>
      </c>
      <c r="J141" s="15" t="str">
        <f>IF($A141="","",IF((I141='Compare'!$B$2),"Baseline",IF((G141&gt;='Compare'!$B$3),"No monthly savings",ROUNDUP(((I141-'Compare'!$B$2)/('Compare'!$B$3-G141)),0))))</f>
        <v/>
      </c>
    </row>
    <row r="142" spans="1:10" x14ac:dyDescent="0.25">
      <c r="B142" s="11"/>
      <c r="C142" s="12"/>
      <c r="D142" s="13"/>
      <c r="E142" s="12"/>
      <c r="F142" s="11"/>
      <c r="G142" s="14" t="str">
        <f>IF($A142="","",ROUND(-PMT((C142/12),(D142*12),B142),2))</f>
        <v/>
      </c>
      <c r="H142" s="14" t="str">
        <f>IF($A142="","",ROUND((((G142*D142)*12)-B142),0))</f>
        <v/>
      </c>
      <c r="I142" s="14" t="str">
        <f>IF($A142="","",(ROUND((B142*E142),0)+F142))</f>
        <v/>
      </c>
      <c r="J142" s="15" t="str">
        <f>IF($A142="","",IF((I142='Compare'!$B$2),"Baseline",IF((G142&gt;='Compare'!$B$3),"No monthly savings",ROUNDUP(((I142-'Compare'!$B$2)/('Compare'!$B$3-G142)),0))))</f>
        <v/>
      </c>
    </row>
    <row r="143" spans="1:10" x14ac:dyDescent="0.25">
      <c r="B143" s="11"/>
      <c r="C143" s="12"/>
      <c r="D143" s="13"/>
      <c r="E143" s="12"/>
      <c r="F143" s="11"/>
      <c r="G143" s="14" t="str">
        <f>IF($A143="","",ROUND(-PMT((C143/12),(D143*12),B143),2))</f>
        <v/>
      </c>
      <c r="H143" s="14" t="str">
        <f>IF($A143="","",ROUND((((G143*D143)*12)-B143),0))</f>
        <v/>
      </c>
      <c r="I143" s="14" t="str">
        <f>IF($A143="","",(ROUND((B143*E143),0)+F143))</f>
        <v/>
      </c>
      <c r="J143" s="15" t="str">
        <f>IF($A143="","",IF((I143='Compare'!$B$2),"Baseline",IF((G143&gt;='Compare'!$B$3),"No monthly savings",ROUNDUP(((I143-'Compare'!$B$2)/('Compare'!$B$3-G143)),0))))</f>
        <v/>
      </c>
    </row>
    <row r="144" spans="1:10" x14ac:dyDescent="0.25">
      <c r="B144" s="11"/>
      <c r="C144" s="12"/>
      <c r="D144" s="13"/>
      <c r="E144" s="12"/>
      <c r="F144" s="11"/>
      <c r="G144" s="14" t="str">
        <f>IF($A144="","",ROUND(-PMT((C144/12),(D144*12),B144),2))</f>
        <v/>
      </c>
      <c r="H144" s="14" t="str">
        <f>IF($A144="","",ROUND((((G144*D144)*12)-B144),0))</f>
        <v/>
      </c>
      <c r="I144" s="14" t="str">
        <f>IF($A144="","",(ROUND((B144*E144),0)+F144))</f>
        <v/>
      </c>
      <c r="J144" s="15" t="str">
        <f>IF($A144="","",IF((I144='Compare'!$B$2),"Baseline",IF((G144&gt;='Compare'!$B$3),"No monthly savings",ROUNDUP(((I144-'Compare'!$B$2)/('Compare'!$B$3-G144)),0))))</f>
        <v/>
      </c>
    </row>
    <row r="145" spans="1:10" x14ac:dyDescent="0.25">
      <c r="B145" s="11"/>
      <c r="C145" s="12"/>
      <c r="D145" s="13"/>
      <c r="E145" s="12"/>
      <c r="F145" s="11"/>
      <c r="G145" s="14" t="str">
        <f>IF($A145="","",ROUND(-PMT((C145/12),(D145*12),B145),2))</f>
        <v/>
      </c>
      <c r="H145" s="14" t="str">
        <f>IF($A145="","",ROUND((((G145*D145)*12)-B145),0))</f>
        <v/>
      </c>
      <c r="I145" s="14" t="str">
        <f>IF($A145="","",(ROUND((B145*E145),0)+F145))</f>
        <v/>
      </c>
      <c r="J145" s="15" t="str">
        <f>IF($A145="","",IF((I145='Compare'!$B$2),"Baseline",IF((G145&gt;='Compare'!$B$3),"No monthly savings",ROUNDUP(((I145-'Compare'!$B$2)/('Compare'!$B$3-G145)),0))))</f>
        <v/>
      </c>
    </row>
    <row r="146" spans="1:10" x14ac:dyDescent="0.25">
      <c r="B146" s="11"/>
      <c r="C146" s="12"/>
      <c r="D146" s="13"/>
      <c r="E146" s="12"/>
      <c r="F146" s="11"/>
      <c r="G146" s="14" t="str">
        <f>IF($A146="","",ROUND(-PMT((C146/12),(D146*12),B146),2))</f>
        <v/>
      </c>
      <c r="H146" s="14" t="str">
        <f>IF($A146="","",ROUND((((G146*D146)*12)-B146),0))</f>
        <v/>
      </c>
      <c r="I146" s="14" t="str">
        <f>IF($A146="","",(ROUND((B146*E146),0)+F146))</f>
        <v/>
      </c>
      <c r="J146" s="15" t="str">
        <f>IF($A146="","",IF((I146='Compare'!$B$2),"Baseline",IF((G146&gt;='Compare'!$B$3),"No monthly savings",ROUNDUP(((I146-'Compare'!$B$2)/('Compare'!$B$3-G146)),0))))</f>
        <v/>
      </c>
    </row>
    <row r="147" spans="1:10" x14ac:dyDescent="0.25">
      <c r="B147" s="11"/>
      <c r="C147" s="12"/>
      <c r="D147" s="13"/>
      <c r="E147" s="12"/>
      <c r="F147" s="11"/>
      <c r="G147" s="14" t="str">
        <f>IF($A147="","",ROUND(-PMT((C147/12),(D147*12),B147),2))</f>
        <v/>
      </c>
      <c r="H147" s="14" t="str">
        <f>IF($A147="","",ROUND((((G147*D147)*12)-B147),0))</f>
        <v/>
      </c>
      <c r="I147" s="14" t="str">
        <f>IF($A147="","",(ROUND((B147*E147),0)+F147))</f>
        <v/>
      </c>
      <c r="J147" s="15" t="str">
        <f>IF($A147="","",IF((I147='Compare'!$B$2),"Baseline",IF((G147&gt;='Compare'!$B$3),"No monthly savings",ROUNDUP(((I147-'Compare'!$B$2)/('Compare'!$B$3-G147)),0))))</f>
        <v/>
      </c>
    </row>
    <row r="148" spans="1:10" x14ac:dyDescent="0.25">
      <c r="B148" s="11"/>
      <c r="C148" s="12"/>
      <c r="D148" s="13"/>
      <c r="E148" s="12"/>
      <c r="F148" s="11"/>
      <c r="G148" s="14" t="str">
        <f>IF($A148="","",ROUND(-PMT((C148/12),(D148*12),B148),2))</f>
        <v/>
      </c>
      <c r="H148" s="14" t="str">
        <f>IF($A148="","",ROUND((((G148*D148)*12)-B148),0))</f>
        <v/>
      </c>
      <c r="I148" s="14" t="str">
        <f>IF($A148="","",(ROUND((B148*E148),0)+F148))</f>
        <v/>
      </c>
      <c r="J148" s="15" t="str">
        <f>IF($A148="","",IF((I148='Compare'!$B$2),"Baseline",IF((G148&gt;='Compare'!$B$3),"No monthly savings",ROUNDUP(((I148-'Compare'!$B$2)/('Compare'!$B$3-G148)),0))))</f>
        <v/>
      </c>
    </row>
    <row r="149" spans="1:10" x14ac:dyDescent="0.25">
      <c r="B149" s="11"/>
      <c r="C149" s="12"/>
      <c r="D149" s="13"/>
      <c r="E149" s="12"/>
      <c r="F149" s="11"/>
      <c r="G149" s="14" t="str">
        <f>IF($A149="","",ROUND(-PMT((C149/12),(D149*12),B149),2))</f>
        <v/>
      </c>
      <c r="H149" s="14" t="str">
        <f>IF($A149="","",ROUND((((G149*D149)*12)-B149),0))</f>
        <v/>
      </c>
      <c r="I149" s="14" t="str">
        <f>IF($A149="","",(ROUND((B149*E149),0)+F149))</f>
        <v/>
      </c>
      <c r="J149" s="15" t="str">
        <f>IF($A149="","",IF((I149='Compare'!$B$2),"Baseline",IF((G149&gt;='Compare'!$B$3),"No monthly savings",ROUNDUP(((I149-'Compare'!$B$2)/('Compare'!$B$3-G149)),0))))</f>
        <v/>
      </c>
    </row>
    <row r="150" spans="1:10" x14ac:dyDescent="0.25">
      <c r="B150" s="11"/>
      <c r="C150" s="12"/>
      <c r="D150" s="13"/>
      <c r="E150" s="12"/>
      <c r="F150" s="11"/>
      <c r="G150" s="14" t="str">
        <f>IF($A150="","",ROUND(-PMT((C150/12),(D150*12),B150),2))</f>
        <v/>
      </c>
      <c r="H150" s="14" t="str">
        <f>IF($A150="","",ROUND((((G150*D150)*12)-B150),0))</f>
        <v/>
      </c>
      <c r="I150" s="14" t="str">
        <f>IF($A150="","",(ROUND((B150*E150),0)+F150))</f>
        <v/>
      </c>
      <c r="J150" s="15" t="str">
        <f>IF($A150="","",IF((I150='Compare'!$B$2),"Baseline",IF((G150&gt;='Compare'!$B$3),"No monthly savings",ROUNDUP(((I150-'Compare'!$B$2)/('Compare'!$B$3-G150)),0))))</f>
        <v/>
      </c>
    </row>
    <row r="151" spans="1:10" x14ac:dyDescent="0.25">
      <c r="B151" s="11"/>
      <c r="C151" s="12"/>
      <c r="D151" s="13"/>
      <c r="E151" s="12"/>
      <c r="F151" s="11"/>
      <c r="G151" s="14" t="str">
        <f>IF($A151="","",ROUND(-PMT((C151/12),(D151*12),B151),2))</f>
        <v/>
      </c>
      <c r="H151" s="14" t="str">
        <f>IF($A151="","",ROUND((((G151*D151)*12)-B151),0))</f>
        <v/>
      </c>
      <c r="I151" s="14" t="str">
        <f>IF($A151="","",(ROUND((B151*E151),0)+F151))</f>
        <v/>
      </c>
      <c r="J151" s="15" t="str">
        <f>IF($A151="","",IF((I151='Compare'!$B$2),"Baseline",IF((G151&gt;='Compare'!$B$3),"No monthly savings",ROUNDUP(((I151-'Compare'!$B$2)/('Compare'!$B$3-G151)),0))))</f>
        <v/>
      </c>
    </row>
    <row r="152" spans="1:10" x14ac:dyDescent="0.25">
      <c r="B152" s="11"/>
      <c r="C152" s="12"/>
      <c r="D152" s="13"/>
      <c r="E152" s="12"/>
      <c r="F152" s="11"/>
      <c r="G152" s="14" t="str">
        <f>IF($A152="","",ROUND(-PMT((C152/12),(D152*12),B152),2))</f>
        <v/>
      </c>
      <c r="H152" s="14" t="str">
        <f>IF($A152="","",ROUND((((G152*D152)*12)-B152),0))</f>
        <v/>
      </c>
      <c r="I152" s="14" t="str">
        <f>IF($A152="","",(ROUND((B152*E152),0)+F152))</f>
        <v/>
      </c>
      <c r="J152" s="15" t="str">
        <f>IF($A152="","",IF((I152='Compare'!$B$2),"Baseline",IF((G152&gt;='Compare'!$B$3),"No monthly savings",ROUNDUP(((I152-'Compare'!$B$2)/('Compare'!$B$3-G152)),0))))</f>
        <v/>
      </c>
    </row>
    <row r="153" spans="1:10" x14ac:dyDescent="0.25">
      <c r="B153" s="11"/>
      <c r="C153" s="12"/>
      <c r="D153" s="13"/>
      <c r="E153" s="12"/>
      <c r="F153" s="11"/>
      <c r="G153" s="14" t="str">
        <f>IF($A153="","",ROUND(-PMT((C153/12),(D153*12),B153),2))</f>
        <v/>
      </c>
      <c r="H153" s="14" t="str">
        <f>IF($A153="","",ROUND((((G153*D153)*12)-B153),0))</f>
        <v/>
      </c>
      <c r="I153" s="14" t="str">
        <f>IF($A153="","",(ROUND((B153*E153),0)+F153))</f>
        <v/>
      </c>
      <c r="J153" s="15" t="str">
        <f>IF($A153="","",IF((I153='Compare'!$B$2),"Baseline",IF((G153&gt;='Compare'!$B$3),"No monthly savings",ROUNDUP(((I153-'Compare'!$B$2)/('Compare'!$B$3-G153)),0))))</f>
        <v/>
      </c>
    </row>
    <row r="154" spans="1:10" x14ac:dyDescent="0.25">
      <c r="B154" s="11"/>
      <c r="C154" s="12"/>
      <c r="D154" s="13"/>
      <c r="E154" s="12"/>
      <c r="F154" s="11"/>
      <c r="G154" s="14" t="str">
        <f>IF($A154="","",ROUND(-PMT((C154/12),(D154*12),B154),2))</f>
        <v/>
      </c>
      <c r="H154" s="14" t="str">
        <f>IF($A154="","",ROUND((((G154*D154)*12)-B154),0))</f>
        <v/>
      </c>
      <c r="I154" s="14" t="str">
        <f>IF($A154="","",(ROUND((B154*E154),0)+F154))</f>
        <v/>
      </c>
      <c r="J154" s="15" t="str">
        <f>IF($A154="","",IF((I154='Compare'!$B$2),"Baseline",IF((G154&gt;='Compare'!$B$3),"No monthly savings",ROUNDUP(((I154-'Compare'!$B$2)/('Compare'!$B$3-G154)),0))))</f>
        <v/>
      </c>
    </row>
    <row r="155" spans="1:10" x14ac:dyDescent="0.25">
      <c r="B155" s="11"/>
      <c r="C155" s="12"/>
      <c r="D155" s="13"/>
      <c r="E155" s="12"/>
      <c r="F155" s="11"/>
      <c r="G155" s="14" t="str">
        <f>IF($A155="","",ROUND(-PMT((C155/12),(D155*12),B155),2))</f>
        <v/>
      </c>
      <c r="H155" s="14" t="str">
        <f>IF($A155="","",ROUND((((G155*D155)*12)-B155),0))</f>
        <v/>
      </c>
      <c r="I155" s="14" t="str">
        <f>IF($A155="","",(ROUND((B155*E155),0)+F155))</f>
        <v/>
      </c>
      <c r="J155" s="15" t="str">
        <f>IF($A155="","",IF((I155='Compare'!$B$2),"Baseline",IF((G155&gt;='Compare'!$B$3),"No monthly savings",ROUNDUP(((I155-'Compare'!$B$2)/('Compare'!$B$3-G155)),0))))</f>
        <v/>
      </c>
    </row>
    <row r="156" spans="1:10" x14ac:dyDescent="0.25">
      <c r="B156" s="11"/>
      <c r="C156" s="12"/>
      <c r="D156" s="13"/>
      <c r="E156" s="12"/>
      <c r="F156" s="11"/>
      <c r="G156" s="14" t="str">
        <f>IF($A156="","",ROUND(-PMT((C156/12),(D156*12),B156),2))</f>
        <v/>
      </c>
      <c r="H156" s="14" t="str">
        <f>IF($A156="","",ROUND((((G156*D156)*12)-B156),0))</f>
        <v/>
      </c>
      <c r="I156" s="14" t="str">
        <f>IF($A156="","",(ROUND((B156*E156),0)+F156))</f>
        <v/>
      </c>
      <c r="J156" s="15" t="str">
        <f>IF($A156="","",IF((I156='Compare'!$B$2),"Baseline",IF((G156&gt;='Compare'!$B$3),"No monthly savings",ROUNDUP(((I156-'Compare'!$B$2)/('Compare'!$B$3-G156)),0))))</f>
        <v/>
      </c>
    </row>
    <row r="157" spans="1:10" x14ac:dyDescent="0.25">
      <c r="B157" s="11"/>
      <c r="C157" s="12"/>
      <c r="D157" s="13"/>
      <c r="E157" s="12"/>
      <c r="F157" s="11"/>
      <c r="G157" s="14" t="str">
        <f>IF($A157="","",ROUND(-PMT((C157/12),(D157*12),B157),2))</f>
        <v/>
      </c>
      <c r="H157" s="14" t="str">
        <f>IF($A157="","",ROUND((((G157*D157)*12)-B157),0))</f>
        <v/>
      </c>
      <c r="I157" s="14" t="str">
        <f>IF($A157="","",(ROUND((B157*E157),0)+F157))</f>
        <v/>
      </c>
      <c r="J157" s="15" t="str">
        <f>IF($A157="","",IF((I157='Compare'!$B$2),"Baseline",IF((G157&gt;='Compare'!$B$3),"No monthly savings",ROUNDUP(((I157-'Compare'!$B$2)/('Compare'!$B$3-G157)),0))))</f>
        <v/>
      </c>
    </row>
    <row r="158" spans="1:10" x14ac:dyDescent="0.25">
      <c r="B158" s="11"/>
      <c r="C158" s="12"/>
      <c r="D158" s="13"/>
      <c r="E158" s="12"/>
      <c r="F158" s="11"/>
      <c r="G158" s="14" t="str">
        <f>IF($A158="","",ROUND(-PMT((C158/12),(D158*12),B158),2))</f>
        <v/>
      </c>
      <c r="H158" s="14" t="str">
        <f>IF($A158="","",ROUND((((G158*D158)*12)-B158),0))</f>
        <v/>
      </c>
      <c r="I158" s="14" t="str">
        <f>IF($A158="","",(ROUND((B158*E158),0)+F158))</f>
        <v/>
      </c>
      <c r="J158" s="15" t="str">
        <f>IF($A158="","",IF((I158='Compare'!$B$2),"Baseline",IF((G158&gt;='Compare'!$B$3),"No monthly savings",ROUNDUP(((I158-'Compare'!$B$2)/('Compare'!$B$3-G158)),0))))</f>
        <v/>
      </c>
    </row>
    <row r="159" spans="1:10" x14ac:dyDescent="0.25">
      <c r="B159" s="11"/>
      <c r="C159" s="12"/>
      <c r="D159" s="13"/>
      <c r="E159" s="12"/>
      <c r="F159" s="11"/>
      <c r="G159" s="14" t="str">
        <f>IF($A159="","",ROUND(-PMT((C159/12),(D159*12),B159),2))</f>
        <v/>
      </c>
      <c r="H159" s="14" t="str">
        <f>IF($A159="","",ROUND((((G159*D159)*12)-B159),0))</f>
        <v/>
      </c>
      <c r="I159" s="14" t="str">
        <f>IF($A159="","",(ROUND((B159*E159),0)+F159))</f>
        <v/>
      </c>
      <c r="J159" s="15" t="str">
        <f>IF($A159="","",IF((I159='Compare'!$B$2),"Baseline",IF((G159&gt;='Compare'!$B$3),"No monthly savings",ROUNDUP(((I159-'Compare'!$B$2)/('Compare'!$B$3-G159)),0))))</f>
        <v/>
      </c>
    </row>
    <row r="160" spans="1:10" x14ac:dyDescent="0.25">
      <c r="B160" s="11"/>
      <c r="C160" s="12"/>
      <c r="D160" s="13"/>
      <c r="E160" s="12"/>
      <c r="F160" s="11"/>
      <c r="G160" s="14" t="str">
        <f>IF($A160="","",ROUND(-PMT((C160/12),(D160*12),B160),2))</f>
        <v/>
      </c>
      <c r="H160" s="14" t="str">
        <f>IF($A160="","",ROUND((((G160*D160)*12)-B160),0))</f>
        <v/>
      </c>
      <c r="I160" s="14" t="str">
        <f>IF($A160="","",(ROUND((B160*E160),0)+F160))</f>
        <v/>
      </c>
      <c r="J160" s="15" t="str">
        <f>IF($A160="","",IF((I160='Compare'!$B$2),"Baseline",IF((G160&gt;='Compare'!$B$3),"No monthly savings",ROUNDUP(((I160-'Compare'!$B$2)/('Compare'!$B$3-G160)),0))))</f>
        <v/>
      </c>
    </row>
    <row r="161" spans="1:10" x14ac:dyDescent="0.25">
      <c r="B161" s="11"/>
      <c r="C161" s="12"/>
      <c r="D161" s="13"/>
      <c r="E161" s="12"/>
      <c r="F161" s="11"/>
      <c r="G161" s="14" t="str">
        <f>IF($A161="","",ROUND(-PMT((C161/12),(D161*12),B161),2))</f>
        <v/>
      </c>
      <c r="H161" s="14" t="str">
        <f>IF($A161="","",ROUND((((G161*D161)*12)-B161),0))</f>
        <v/>
      </c>
      <c r="I161" s="14" t="str">
        <f>IF($A161="","",(ROUND((B161*E161),0)+F161))</f>
        <v/>
      </c>
      <c r="J161" s="15" t="str">
        <f>IF($A161="","",IF((I161='Compare'!$B$2),"Baseline",IF((G161&gt;='Compare'!$B$3),"No monthly savings",ROUNDUP(((I161-'Compare'!$B$2)/('Compare'!$B$3-G161)),0))))</f>
        <v/>
      </c>
    </row>
    <row r="162" spans="1:10" x14ac:dyDescent="0.25">
      <c r="B162" s="11"/>
      <c r="C162" s="12"/>
      <c r="D162" s="13"/>
      <c r="E162" s="12"/>
      <c r="F162" s="11"/>
      <c r="G162" s="14" t="str">
        <f>IF($A162="","",ROUND(-PMT((C162/12),(D162*12),B162),2))</f>
        <v/>
      </c>
      <c r="H162" s="14" t="str">
        <f>IF($A162="","",ROUND((((G162*D162)*12)-B162),0))</f>
        <v/>
      </c>
      <c r="I162" s="14" t="str">
        <f>IF($A162="","",(ROUND((B162*E162),0)+F162))</f>
        <v/>
      </c>
      <c r="J162" s="15" t="str">
        <f>IF($A162="","",IF((I162='Compare'!$B$2),"Baseline",IF((G162&gt;='Compare'!$B$3),"No monthly savings",ROUNDUP(((I162-'Compare'!$B$2)/('Compare'!$B$3-G162)),0))))</f>
        <v/>
      </c>
    </row>
    <row r="163" spans="1:10" x14ac:dyDescent="0.25">
      <c r="B163" s="11"/>
      <c r="C163" s="12"/>
      <c r="D163" s="13"/>
      <c r="E163" s="12"/>
      <c r="F163" s="11"/>
      <c r="G163" s="14" t="str">
        <f>IF($A163="","",ROUND(-PMT((C163/12),(D163*12),B163),2))</f>
        <v/>
      </c>
      <c r="H163" s="14" t="str">
        <f>IF($A163="","",ROUND((((G163*D163)*12)-B163),0))</f>
        <v/>
      </c>
      <c r="I163" s="14" t="str">
        <f>IF($A163="","",(ROUND((B163*E163),0)+F163))</f>
        <v/>
      </c>
      <c r="J163" s="15" t="str">
        <f>IF($A163="","",IF((I163='Compare'!$B$2),"Baseline",IF((G163&gt;='Compare'!$B$3),"No monthly savings",ROUNDUP(((I163-'Compare'!$B$2)/('Compare'!$B$3-G163)),0))))</f>
        <v/>
      </c>
    </row>
    <row r="164" spans="1:10" x14ac:dyDescent="0.25">
      <c r="B164" s="11"/>
      <c r="C164" s="12"/>
      <c r="D164" s="13"/>
      <c r="E164" s="12"/>
      <c r="F164" s="11"/>
      <c r="G164" s="14" t="str">
        <f>IF($A164="","",ROUND(-PMT((C164/12),(D164*12),B164),2))</f>
        <v/>
      </c>
      <c r="H164" s="14" t="str">
        <f>IF($A164="","",ROUND((((G164*D164)*12)-B164),0))</f>
        <v/>
      </c>
      <c r="I164" s="14" t="str">
        <f>IF($A164="","",(ROUND((B164*E164),0)+F164))</f>
        <v/>
      </c>
      <c r="J164" s="15" t="str">
        <f>IF($A164="","",IF((I164='Compare'!$B$2),"Baseline",IF((G164&gt;='Compare'!$B$3),"No monthly savings",ROUNDUP(((I164-'Compare'!$B$2)/('Compare'!$B$3-G164)),0))))</f>
        <v/>
      </c>
    </row>
    <row r="165" spans="1:10" x14ac:dyDescent="0.25">
      <c r="B165" s="11"/>
      <c r="C165" s="12"/>
      <c r="D165" s="13"/>
      <c r="E165" s="12"/>
      <c r="F165" s="11"/>
      <c r="G165" s="14" t="str">
        <f>IF($A165="","",ROUND(-PMT((C165/12),(D165*12),B165),2))</f>
        <v/>
      </c>
      <c r="H165" s="14" t="str">
        <f>IF($A165="","",ROUND((((G165*D165)*12)-B165),0))</f>
        <v/>
      </c>
      <c r="I165" s="14" t="str">
        <f>IF($A165="","",(ROUND((B165*E165),0)+F165))</f>
        <v/>
      </c>
      <c r="J165" s="15" t="str">
        <f>IF($A165="","",IF((I165='Compare'!$B$2),"Baseline",IF((G165&gt;='Compare'!$B$3),"No monthly savings",ROUNDUP(((I165-'Compare'!$B$2)/('Compare'!$B$3-G165)),0))))</f>
        <v/>
      </c>
    </row>
    <row r="166" spans="1:10" x14ac:dyDescent="0.25">
      <c r="B166" s="11"/>
      <c r="C166" s="12"/>
      <c r="D166" s="13"/>
      <c r="E166" s="12"/>
      <c r="F166" s="11"/>
      <c r="G166" s="14" t="str">
        <f>IF($A166="","",ROUND(-PMT((C166/12),(D166*12),B166),2))</f>
        <v/>
      </c>
      <c r="H166" s="14" t="str">
        <f>IF($A166="","",ROUND((((G166*D166)*12)-B166),0))</f>
        <v/>
      </c>
      <c r="I166" s="14" t="str">
        <f>IF($A166="","",(ROUND((B166*E166),0)+F166))</f>
        <v/>
      </c>
      <c r="J166" s="15" t="str">
        <f>IF($A166="","",IF((I166='Compare'!$B$2),"Baseline",IF((G166&gt;='Compare'!$B$3),"No monthly savings",ROUNDUP(((I166-'Compare'!$B$2)/('Compare'!$B$3-G166)),0))))</f>
        <v/>
      </c>
    </row>
    <row r="167" spans="1:10" x14ac:dyDescent="0.25">
      <c r="B167" s="11"/>
      <c r="C167" s="12"/>
      <c r="D167" s="13"/>
      <c r="E167" s="12"/>
      <c r="F167" s="11"/>
      <c r="G167" s="14" t="str">
        <f>IF($A167="","",ROUND(-PMT((C167/12),(D167*12),B167),2))</f>
        <v/>
      </c>
      <c r="H167" s="14" t="str">
        <f>IF($A167="","",ROUND((((G167*D167)*12)-B167),0))</f>
        <v/>
      </c>
      <c r="I167" s="14" t="str">
        <f>IF($A167="","",(ROUND((B167*E167),0)+F167))</f>
        <v/>
      </c>
      <c r="J167" s="15" t="str">
        <f>IF($A167="","",IF((I167='Compare'!$B$2),"Baseline",IF((G167&gt;='Compare'!$B$3),"No monthly savings",ROUNDUP(((I167-'Compare'!$B$2)/('Compare'!$B$3-G167)),0))))</f>
        <v/>
      </c>
    </row>
    <row r="168" spans="1:10" x14ac:dyDescent="0.25">
      <c r="B168" s="11"/>
      <c r="C168" s="12"/>
      <c r="D168" s="13"/>
      <c r="E168" s="12"/>
      <c r="F168" s="11"/>
      <c r="G168" s="14" t="str">
        <f>IF($A168="","",ROUND(-PMT((C168/12),(D168*12),B168),2))</f>
        <v/>
      </c>
      <c r="H168" s="14" t="str">
        <f>IF($A168="","",ROUND((((G168*D168)*12)-B168),0))</f>
        <v/>
      </c>
      <c r="I168" s="14" t="str">
        <f>IF($A168="","",(ROUND((B168*E168),0)+F168))</f>
        <v/>
      </c>
      <c r="J168" s="15" t="str">
        <f>IF($A168="","",IF((I168='Compare'!$B$2),"Baseline",IF((G168&gt;='Compare'!$B$3),"No monthly savings",ROUNDUP(((I168-'Compare'!$B$2)/('Compare'!$B$3-G168)),0))))</f>
        <v/>
      </c>
    </row>
    <row r="169" spans="1:10" x14ac:dyDescent="0.25">
      <c r="B169" s="11"/>
      <c r="C169" s="12"/>
      <c r="D169" s="13"/>
      <c r="E169" s="12"/>
      <c r="F169" s="11"/>
      <c r="G169" s="14" t="str">
        <f>IF($A169="","",ROUND(-PMT((C169/12),(D169*12),B169),2))</f>
        <v/>
      </c>
      <c r="H169" s="14" t="str">
        <f>IF($A169="","",ROUND((((G169*D169)*12)-B169),0))</f>
        <v/>
      </c>
      <c r="I169" s="14" t="str">
        <f>IF($A169="","",(ROUND((B169*E169),0)+F169))</f>
        <v/>
      </c>
      <c r="J169" s="15" t="str">
        <f>IF($A169="","",IF((I169='Compare'!$B$2),"Baseline",IF((G169&gt;='Compare'!$B$3),"No monthly savings",ROUNDUP(((I169-'Compare'!$B$2)/('Compare'!$B$3-G169)),0))))</f>
        <v/>
      </c>
    </row>
    <row r="170" spans="1:10" x14ac:dyDescent="0.25">
      <c r="B170" s="11"/>
      <c r="C170" s="12"/>
      <c r="D170" s="13"/>
      <c r="E170" s="12"/>
      <c r="F170" s="11"/>
      <c r="G170" s="14" t="str">
        <f>IF($A170="","",ROUND(-PMT((C170/12),(D170*12),B170),2))</f>
        <v/>
      </c>
      <c r="H170" s="14" t="str">
        <f>IF($A170="","",ROUND((((G170*D170)*12)-B170),0))</f>
        <v/>
      </c>
      <c r="I170" s="14" t="str">
        <f>IF($A170="","",(ROUND((B170*E170),0)+F170))</f>
        <v/>
      </c>
      <c r="J170" s="15" t="str">
        <f>IF($A170="","",IF((I170='Compare'!$B$2),"Baseline",IF((G170&gt;='Compare'!$B$3),"No monthly savings",ROUNDUP(((I170-'Compare'!$B$2)/('Compare'!$B$3-G170)),0))))</f>
        <v/>
      </c>
    </row>
    <row r="171" spans="1:10" x14ac:dyDescent="0.25">
      <c r="B171" s="11"/>
      <c r="C171" s="12"/>
      <c r="D171" s="13"/>
      <c r="E171" s="12"/>
      <c r="F171" s="11"/>
      <c r="G171" s="14" t="str">
        <f>IF($A171="","",ROUND(-PMT((C171/12),(D171*12),B171),2))</f>
        <v/>
      </c>
      <c r="H171" s="14" t="str">
        <f>IF($A171="","",ROUND((((G171*D171)*12)-B171),0))</f>
        <v/>
      </c>
      <c r="I171" s="14" t="str">
        <f>IF($A171="","",(ROUND((B171*E171),0)+F171))</f>
        <v/>
      </c>
      <c r="J171" s="15" t="str">
        <f>IF($A171="","",IF((I171='Compare'!$B$2),"Baseline",IF((G171&gt;='Compare'!$B$3),"No monthly savings",ROUNDUP(((I171-'Compare'!$B$2)/('Compare'!$B$3-G171)),0))))</f>
        <v/>
      </c>
    </row>
    <row r="172" spans="1:10" x14ac:dyDescent="0.25">
      <c r="B172" s="11"/>
      <c r="C172" s="12"/>
      <c r="D172" s="13"/>
      <c r="E172" s="12"/>
      <c r="F172" s="11"/>
      <c r="G172" s="14" t="str">
        <f>IF($A172="","",ROUND(-PMT((C172/12),(D172*12),B172),2))</f>
        <v/>
      </c>
      <c r="H172" s="14" t="str">
        <f>IF($A172="","",ROUND((((G172*D172)*12)-B172),0))</f>
        <v/>
      </c>
      <c r="I172" s="14" t="str">
        <f>IF($A172="","",(ROUND((B172*E172),0)+F172))</f>
        <v/>
      </c>
      <c r="J172" s="15" t="str">
        <f>IF($A172="","",IF((I172='Compare'!$B$2),"Baseline",IF((G172&gt;='Compare'!$B$3),"No monthly savings",ROUNDUP(((I172-'Compare'!$B$2)/('Compare'!$B$3-G172)),0))))</f>
        <v/>
      </c>
    </row>
    <row r="173" spans="1:10" x14ac:dyDescent="0.25">
      <c r="B173" s="11"/>
      <c r="C173" s="12"/>
      <c r="D173" s="13"/>
      <c r="E173" s="12"/>
      <c r="F173" s="11"/>
      <c r="G173" s="14" t="str">
        <f>IF($A173="","",ROUND(-PMT((C173/12),(D173*12),B173),2))</f>
        <v/>
      </c>
      <c r="H173" s="14" t="str">
        <f>IF($A173="","",ROUND((((G173*D173)*12)-B173),0))</f>
        <v/>
      </c>
      <c r="I173" s="14" t="str">
        <f>IF($A173="","",(ROUND((B173*E173),0)+F173))</f>
        <v/>
      </c>
      <c r="J173" s="15" t="str">
        <f>IF($A173="","",IF((I173='Compare'!$B$2),"Baseline",IF((G173&gt;='Compare'!$B$3),"No monthly savings",ROUNDUP(((I173-'Compare'!$B$2)/('Compare'!$B$3-G173)),0))))</f>
        <v/>
      </c>
    </row>
    <row r="174" spans="1:10" x14ac:dyDescent="0.25">
      <c r="B174" s="11"/>
      <c r="C174" s="12"/>
      <c r="D174" s="13"/>
      <c r="E174" s="12"/>
      <c r="F174" s="11"/>
      <c r="G174" s="14" t="str">
        <f>IF($A174="","",ROUND(-PMT((C174/12),(D174*12),B174),2))</f>
        <v/>
      </c>
      <c r="H174" s="14" t="str">
        <f>IF($A174="","",ROUND((((G174*D174)*12)-B174),0))</f>
        <v/>
      </c>
      <c r="I174" s="14" t="str">
        <f>IF($A174="","",(ROUND((B174*E174),0)+F174))</f>
        <v/>
      </c>
      <c r="J174" s="15" t="str">
        <f>IF($A174="","",IF((I174='Compare'!$B$2),"Baseline",IF((G174&gt;='Compare'!$B$3),"No monthly savings",ROUNDUP(((I174-'Compare'!$B$2)/('Compare'!$B$3-G174)),0))))</f>
        <v/>
      </c>
    </row>
    <row r="175" spans="1:10" x14ac:dyDescent="0.25">
      <c r="B175" s="11"/>
      <c r="C175" s="12"/>
      <c r="D175" s="13"/>
      <c r="E175" s="12"/>
      <c r="F175" s="11"/>
      <c r="G175" s="14" t="str">
        <f>IF($A175="","",ROUND(-PMT((C175/12),(D175*12),B175),2))</f>
        <v/>
      </c>
      <c r="H175" s="14" t="str">
        <f>IF($A175="","",ROUND((((G175*D175)*12)-B175),0))</f>
        <v/>
      </c>
      <c r="I175" s="14" t="str">
        <f>IF($A175="","",(ROUND((B175*E175),0)+F175))</f>
        <v/>
      </c>
      <c r="J175" s="15" t="str">
        <f>IF($A175="","",IF((I175='Compare'!$B$2),"Baseline",IF((G175&gt;='Compare'!$B$3),"No monthly savings",ROUNDUP(((I175-'Compare'!$B$2)/('Compare'!$B$3-G175)),0))))</f>
        <v/>
      </c>
    </row>
    <row r="176" spans="1:10" x14ac:dyDescent="0.25">
      <c r="B176" s="11"/>
      <c r="C176" s="12"/>
      <c r="D176" s="13"/>
      <c r="E176" s="12"/>
      <c r="F176" s="11"/>
      <c r="G176" s="14" t="str">
        <f>IF($A176="","",ROUND(-PMT((C176/12),(D176*12),B176),2))</f>
        <v/>
      </c>
      <c r="H176" s="14" t="str">
        <f>IF($A176="","",ROUND((((G176*D176)*12)-B176),0))</f>
        <v/>
      </c>
      <c r="I176" s="14" t="str">
        <f>IF($A176="","",(ROUND((B176*E176),0)+F176))</f>
        <v/>
      </c>
      <c r="J176" s="15" t="str">
        <f>IF($A176="","",IF((I176='Compare'!$B$2),"Baseline",IF((G176&gt;='Compare'!$B$3),"No monthly savings",ROUNDUP(((I176-'Compare'!$B$2)/('Compare'!$B$3-G176)),0))))</f>
        <v/>
      </c>
    </row>
    <row r="177" spans="1:10" x14ac:dyDescent="0.25">
      <c r="B177" s="11"/>
      <c r="C177" s="12"/>
      <c r="D177" s="13"/>
      <c r="E177" s="12"/>
      <c r="F177" s="11"/>
      <c r="G177" s="14" t="str">
        <f>IF($A177="","",ROUND(-PMT((C177/12),(D177*12),B177),2))</f>
        <v/>
      </c>
      <c r="H177" s="14" t="str">
        <f>IF($A177="","",ROUND((((G177*D177)*12)-B177),0))</f>
        <v/>
      </c>
      <c r="I177" s="14" t="str">
        <f>IF($A177="","",(ROUND((B177*E177),0)+F177))</f>
        <v/>
      </c>
      <c r="J177" s="15" t="str">
        <f>IF($A177="","",IF((I177='Compare'!$B$2),"Baseline",IF((G177&gt;='Compare'!$B$3),"No monthly savings",ROUNDUP(((I177-'Compare'!$B$2)/('Compare'!$B$3-G177)),0))))</f>
        <v/>
      </c>
    </row>
    <row r="178" spans="1:10" x14ac:dyDescent="0.25">
      <c r="B178" s="11"/>
      <c r="C178" s="12"/>
      <c r="D178" s="13"/>
      <c r="E178" s="12"/>
      <c r="F178" s="11"/>
      <c r="G178" s="14" t="str">
        <f>IF($A178="","",ROUND(-PMT((C178/12),(D178*12),B178),2))</f>
        <v/>
      </c>
      <c r="H178" s="14" t="str">
        <f>IF($A178="","",ROUND((((G178*D178)*12)-B178),0))</f>
        <v/>
      </c>
      <c r="I178" s="14" t="str">
        <f>IF($A178="","",(ROUND((B178*E178),0)+F178))</f>
        <v/>
      </c>
      <c r="J178" s="15" t="str">
        <f>IF($A178="","",IF((I178='Compare'!$B$2),"Baseline",IF((G178&gt;='Compare'!$B$3),"No monthly savings",ROUNDUP(((I178-'Compare'!$B$2)/('Compare'!$B$3-G178)),0))))</f>
        <v/>
      </c>
    </row>
    <row r="179" spans="1:10" x14ac:dyDescent="0.25">
      <c r="B179" s="11"/>
      <c r="C179" s="12"/>
      <c r="D179" s="13"/>
      <c r="E179" s="12"/>
      <c r="F179" s="11"/>
      <c r="G179" s="14" t="str">
        <f>IF($A179="","",ROUND(-PMT((C179/12),(D179*12),B179),2))</f>
        <v/>
      </c>
      <c r="H179" s="14" t="str">
        <f>IF($A179="","",ROUND((((G179*D179)*12)-B179),0))</f>
        <v/>
      </c>
      <c r="I179" s="14" t="str">
        <f>IF($A179="","",(ROUND((B179*E179),0)+F179))</f>
        <v/>
      </c>
      <c r="J179" s="15" t="str">
        <f>IF($A179="","",IF((I179='Compare'!$B$2),"Baseline",IF((G179&gt;='Compare'!$B$3),"No monthly savings",ROUNDUP(((I179-'Compare'!$B$2)/('Compare'!$B$3-G179)),0))))</f>
        <v/>
      </c>
    </row>
    <row r="180" spans="1:10" x14ac:dyDescent="0.25">
      <c r="B180" s="11"/>
      <c r="C180" s="12"/>
      <c r="D180" s="13"/>
      <c r="E180" s="12"/>
      <c r="F180" s="11"/>
      <c r="G180" s="14" t="str">
        <f>IF($A180="","",ROUND(-PMT((C180/12),(D180*12),B180),2))</f>
        <v/>
      </c>
      <c r="H180" s="14" t="str">
        <f>IF($A180="","",ROUND((((G180*D180)*12)-B180),0))</f>
        <v/>
      </c>
      <c r="I180" s="14" t="str">
        <f>IF($A180="","",(ROUND((B180*E180),0)+F180))</f>
        <v/>
      </c>
      <c r="J180" s="15" t="str">
        <f>IF($A180="","",IF((I180='Compare'!$B$2),"Baseline",IF((G180&gt;='Compare'!$B$3),"No monthly savings",ROUNDUP(((I180-'Compare'!$B$2)/('Compare'!$B$3-G180)),0))))</f>
        <v/>
      </c>
    </row>
    <row r="181" spans="1:10" x14ac:dyDescent="0.25">
      <c r="B181" s="11"/>
      <c r="C181" s="12"/>
      <c r="D181" s="13"/>
      <c r="E181" s="12"/>
      <c r="F181" s="11"/>
      <c r="G181" s="14" t="str">
        <f>IF($A181="","",ROUND(-PMT((C181/12),(D181*12),B181),2))</f>
        <v/>
      </c>
      <c r="H181" s="14" t="str">
        <f>IF($A181="","",ROUND((((G181*D181)*12)-B181),0))</f>
        <v/>
      </c>
      <c r="I181" s="14" t="str">
        <f>IF($A181="","",(ROUND((B181*E181),0)+F181))</f>
        <v/>
      </c>
      <c r="J181" s="15" t="str">
        <f>IF($A181="","",IF((I181='Compare'!$B$2),"Baseline",IF((G181&gt;='Compare'!$B$3),"No monthly savings",ROUNDUP(((I181-'Compare'!$B$2)/('Compare'!$B$3-G181)),0))))</f>
        <v/>
      </c>
    </row>
    <row r="182" spans="1:10" x14ac:dyDescent="0.25">
      <c r="B182" s="11"/>
      <c r="C182" s="12"/>
      <c r="D182" s="13"/>
      <c r="E182" s="12"/>
      <c r="F182" s="11"/>
      <c r="G182" s="14" t="str">
        <f>IF($A182="","",ROUND(-PMT((C182/12),(D182*12),B182),2))</f>
        <v/>
      </c>
      <c r="H182" s="14" t="str">
        <f>IF($A182="","",ROUND((((G182*D182)*12)-B182),0))</f>
        <v/>
      </c>
      <c r="I182" s="14" t="str">
        <f>IF($A182="","",(ROUND((B182*E182),0)+F182))</f>
        <v/>
      </c>
      <c r="J182" s="15" t="str">
        <f>IF($A182="","",IF((I182='Compare'!$B$2),"Baseline",IF((G182&gt;='Compare'!$B$3),"No monthly savings",ROUNDUP(((I182-'Compare'!$B$2)/('Compare'!$B$3-G182)),0))))</f>
        <v/>
      </c>
    </row>
    <row r="183" spans="1:10" x14ac:dyDescent="0.25">
      <c r="B183" s="11"/>
      <c r="C183" s="12"/>
      <c r="D183" s="13"/>
      <c r="E183" s="12"/>
      <c r="F183" s="11"/>
      <c r="G183" s="14" t="str">
        <f>IF($A183="","",ROUND(-PMT((C183/12),(D183*12),B183),2))</f>
        <v/>
      </c>
      <c r="H183" s="14" t="str">
        <f>IF($A183="","",ROUND((((G183*D183)*12)-B183),0))</f>
        <v/>
      </c>
      <c r="I183" s="14" t="str">
        <f>IF($A183="","",(ROUND((B183*E183),0)+F183))</f>
        <v/>
      </c>
      <c r="J183" s="15" t="str">
        <f>IF($A183="","",IF((I183='Compare'!$B$2),"Baseline",IF((G183&gt;='Compare'!$B$3),"No monthly savings",ROUNDUP(((I183-'Compare'!$B$2)/('Compare'!$B$3-G183)),0))))</f>
        <v/>
      </c>
    </row>
    <row r="184" spans="1:10" x14ac:dyDescent="0.25">
      <c r="B184" s="11"/>
      <c r="C184" s="12"/>
      <c r="D184" s="13"/>
      <c r="E184" s="12"/>
      <c r="F184" s="11"/>
      <c r="G184" s="14" t="str">
        <f>IF($A184="","",ROUND(-PMT((C184/12),(D184*12),B184),2))</f>
        <v/>
      </c>
      <c r="H184" s="14" t="str">
        <f>IF($A184="","",ROUND((((G184*D184)*12)-B184),0))</f>
        <v/>
      </c>
      <c r="I184" s="14" t="str">
        <f>IF($A184="","",(ROUND((B184*E184),0)+F184))</f>
        <v/>
      </c>
      <c r="J184" s="15" t="str">
        <f>IF($A184="","",IF((I184='Compare'!$B$2),"Baseline",IF((G184&gt;='Compare'!$B$3),"No monthly savings",ROUNDUP(((I184-'Compare'!$B$2)/('Compare'!$B$3-G184)),0))))</f>
        <v/>
      </c>
    </row>
    <row r="185" spans="1:10" x14ac:dyDescent="0.25">
      <c r="B185" s="11"/>
      <c r="C185" s="12"/>
      <c r="D185" s="13"/>
      <c r="E185" s="12"/>
      <c r="F185" s="11"/>
      <c r="G185" s="14" t="str">
        <f>IF($A185="","",ROUND(-PMT((C185/12),(D185*12),B185),2))</f>
        <v/>
      </c>
      <c r="H185" s="14" t="str">
        <f>IF($A185="","",ROUND((((G185*D185)*12)-B185),0))</f>
        <v/>
      </c>
      <c r="I185" s="14" t="str">
        <f>IF($A185="","",(ROUND((B185*E185),0)+F185))</f>
        <v/>
      </c>
      <c r="J185" s="15" t="str">
        <f>IF($A185="","",IF((I185='Compare'!$B$2),"Baseline",IF((G185&gt;='Compare'!$B$3),"No monthly savings",ROUNDUP(((I185-'Compare'!$B$2)/('Compare'!$B$3-G185)),0))))</f>
        <v/>
      </c>
    </row>
    <row r="186" spans="1:10" x14ac:dyDescent="0.25">
      <c r="B186" s="11"/>
      <c r="C186" s="12"/>
      <c r="D186" s="13"/>
      <c r="E186" s="12"/>
      <c r="F186" s="11"/>
      <c r="G186" s="14" t="str">
        <f>IF($A186="","",ROUND(-PMT((C186/12),(D186*12),B186),2))</f>
        <v/>
      </c>
      <c r="H186" s="14" t="str">
        <f>IF($A186="","",ROUND((((G186*D186)*12)-B186),0))</f>
        <v/>
      </c>
      <c r="I186" s="14" t="str">
        <f>IF($A186="","",(ROUND((B186*E186),0)+F186))</f>
        <v/>
      </c>
      <c r="J186" s="15" t="str">
        <f>IF($A186="","",IF((I186='Compare'!$B$2),"Baseline",IF((G186&gt;='Compare'!$B$3),"No monthly savings",ROUNDUP(((I186-'Compare'!$B$2)/('Compare'!$B$3-G186)),0))))</f>
        <v/>
      </c>
    </row>
    <row r="187" spans="1:10" x14ac:dyDescent="0.25">
      <c r="B187" s="11"/>
      <c r="C187" s="12"/>
      <c r="D187" s="13"/>
      <c r="E187" s="12"/>
      <c r="F187" s="11"/>
      <c r="G187" s="14" t="str">
        <f>IF($A187="","",ROUND(-PMT((C187/12),(D187*12),B187),2))</f>
        <v/>
      </c>
      <c r="H187" s="14" t="str">
        <f>IF($A187="","",ROUND((((G187*D187)*12)-B187),0))</f>
        <v/>
      </c>
      <c r="I187" s="14" t="str">
        <f>IF($A187="","",(ROUND((B187*E187),0)+F187))</f>
        <v/>
      </c>
      <c r="J187" s="15" t="str">
        <f>IF($A187="","",IF((I187='Compare'!$B$2),"Baseline",IF((G187&gt;='Compare'!$B$3),"No monthly savings",ROUNDUP(((I187-'Compare'!$B$2)/('Compare'!$B$3-G187)),0))))</f>
        <v/>
      </c>
    </row>
    <row r="188" spans="1:10" x14ac:dyDescent="0.25">
      <c r="B188" s="11"/>
      <c r="C188" s="12"/>
      <c r="D188" s="13"/>
      <c r="E188" s="12"/>
      <c r="F188" s="11"/>
      <c r="G188" s="14" t="str">
        <f>IF($A188="","",ROUND(-PMT((C188/12),(D188*12),B188),2))</f>
        <v/>
      </c>
      <c r="H188" s="14" t="str">
        <f>IF($A188="","",ROUND((((G188*D188)*12)-B188),0))</f>
        <v/>
      </c>
      <c r="I188" s="14" t="str">
        <f>IF($A188="","",(ROUND((B188*E188),0)+F188))</f>
        <v/>
      </c>
      <c r="J188" s="15" t="str">
        <f>IF($A188="","",IF((I188='Compare'!$B$2),"Baseline",IF((G188&gt;='Compare'!$B$3),"No monthly savings",ROUNDUP(((I188-'Compare'!$B$2)/('Compare'!$B$3-G188)),0))))</f>
        <v/>
      </c>
    </row>
    <row r="189" spans="1:10" x14ac:dyDescent="0.25">
      <c r="B189" s="11"/>
      <c r="C189" s="12"/>
      <c r="D189" s="13"/>
      <c r="E189" s="12"/>
      <c r="F189" s="11"/>
      <c r="G189" s="14" t="str">
        <f>IF($A189="","",ROUND(-PMT((C189/12),(D189*12),B189),2))</f>
        <v/>
      </c>
      <c r="H189" s="14" t="str">
        <f>IF($A189="","",ROUND((((G189*D189)*12)-B189),0))</f>
        <v/>
      </c>
      <c r="I189" s="14" t="str">
        <f>IF($A189="","",(ROUND((B189*E189),0)+F189))</f>
        <v/>
      </c>
      <c r="J189" s="15" t="str">
        <f>IF($A189="","",IF((I189='Compare'!$B$2),"Baseline",IF((G189&gt;='Compare'!$B$3),"No monthly savings",ROUNDUP(((I189-'Compare'!$B$2)/('Compare'!$B$3-G189)),0))))</f>
        <v/>
      </c>
    </row>
    <row r="190" spans="1:10" x14ac:dyDescent="0.25">
      <c r="B190" s="11"/>
      <c r="C190" s="12"/>
      <c r="D190" s="13"/>
      <c r="E190" s="12"/>
      <c r="F190" s="11"/>
      <c r="G190" s="14" t="str">
        <f>IF($A190="","",ROUND(-PMT((C190/12),(D190*12),B190),2))</f>
        <v/>
      </c>
      <c r="H190" s="14" t="str">
        <f>IF($A190="","",ROUND((((G190*D190)*12)-B190),0))</f>
        <v/>
      </c>
      <c r="I190" s="14" t="str">
        <f>IF($A190="","",(ROUND((B190*E190),0)+F190))</f>
        <v/>
      </c>
      <c r="J190" s="15" t="str">
        <f>IF($A190="","",IF((I190='Compare'!$B$2),"Baseline",IF((G190&gt;='Compare'!$B$3),"No monthly savings",ROUNDUP(((I190-'Compare'!$B$2)/('Compare'!$B$3-G190)),0))))</f>
        <v/>
      </c>
    </row>
    <row r="191" spans="1:10" x14ac:dyDescent="0.25">
      <c r="B191" s="11"/>
      <c r="C191" s="12"/>
      <c r="D191" s="13"/>
      <c r="E191" s="12"/>
      <c r="F191" s="11"/>
      <c r="G191" s="14" t="str">
        <f>IF($A191="","",ROUND(-PMT((C191/12),(D191*12),B191),2))</f>
        <v/>
      </c>
      <c r="H191" s="14" t="str">
        <f>IF($A191="","",ROUND((((G191*D191)*12)-B191),0))</f>
        <v/>
      </c>
      <c r="I191" s="14" t="str">
        <f>IF($A191="","",(ROUND((B191*E191),0)+F191))</f>
        <v/>
      </c>
      <c r="J191" s="15" t="str">
        <f>IF($A191="","",IF((I191='Compare'!$B$2),"Baseline",IF((G191&gt;='Compare'!$B$3),"No monthly savings",ROUNDUP(((I191-'Compare'!$B$2)/('Compare'!$B$3-G191)),0))))</f>
        <v/>
      </c>
    </row>
    <row r="192" spans="1:10" x14ac:dyDescent="0.25">
      <c r="B192" s="11"/>
      <c r="C192" s="12"/>
      <c r="D192" s="13"/>
      <c r="E192" s="12"/>
      <c r="F192" s="11"/>
      <c r="G192" s="14" t="str">
        <f>IF($A192="","",ROUND(-PMT((C192/12),(D192*12),B192),2))</f>
        <v/>
      </c>
      <c r="H192" s="14" t="str">
        <f>IF($A192="","",ROUND((((G192*D192)*12)-B192),0))</f>
        <v/>
      </c>
      <c r="I192" s="14" t="str">
        <f>IF($A192="","",(ROUND((B192*E192),0)+F192))</f>
        <v/>
      </c>
      <c r="J192" s="15" t="str">
        <f>IF($A192="","",IF((I192='Compare'!$B$2),"Baseline",IF((G192&gt;='Compare'!$B$3),"No monthly savings",ROUNDUP(((I192-'Compare'!$B$2)/('Compare'!$B$3-G192)),0))))</f>
        <v/>
      </c>
    </row>
    <row r="193" spans="1:10" x14ac:dyDescent="0.25">
      <c r="B193" s="11"/>
      <c r="C193" s="12"/>
      <c r="D193" s="13"/>
      <c r="E193" s="12"/>
      <c r="F193" s="11"/>
      <c r="G193" s="14" t="str">
        <f>IF($A193="","",ROUND(-PMT((C193/12),(D193*12),B193),2))</f>
        <v/>
      </c>
      <c r="H193" s="14" t="str">
        <f>IF($A193="","",ROUND((((G193*D193)*12)-B193),0))</f>
        <v/>
      </c>
      <c r="I193" s="14" t="str">
        <f>IF($A193="","",(ROUND((B193*E193),0)+F193))</f>
        <v/>
      </c>
      <c r="J193" s="15" t="str">
        <f>IF($A193="","",IF((I193='Compare'!$B$2),"Baseline",IF((G193&gt;='Compare'!$B$3),"No monthly savings",ROUNDUP(((I193-'Compare'!$B$2)/('Compare'!$B$3-G193)),0))))</f>
        <v/>
      </c>
    </row>
    <row r="194" spans="1:10" x14ac:dyDescent="0.25">
      <c r="B194" s="11"/>
      <c r="C194" s="12"/>
      <c r="D194" s="13"/>
      <c r="E194" s="12"/>
      <c r="F194" s="11"/>
      <c r="G194" s="14" t="str">
        <f>IF($A194="","",ROUND(-PMT((C194/12),(D194*12),B194),2))</f>
        <v/>
      </c>
      <c r="H194" s="14" t="str">
        <f>IF($A194="","",ROUND((((G194*D194)*12)-B194),0))</f>
        <v/>
      </c>
      <c r="I194" s="14" t="str">
        <f>IF($A194="","",(ROUND((B194*E194),0)+F194))</f>
        <v/>
      </c>
      <c r="J194" s="15" t="str">
        <f>IF($A194="","",IF((I194='Compare'!$B$2),"Baseline",IF((G194&gt;='Compare'!$B$3),"No monthly savings",ROUNDUP(((I194-'Compare'!$B$2)/('Compare'!$B$3-G194)),0))))</f>
        <v/>
      </c>
    </row>
    <row r="195" spans="1:10" x14ac:dyDescent="0.25">
      <c r="B195" s="11"/>
      <c r="C195" s="12"/>
      <c r="D195" s="13"/>
      <c r="E195" s="12"/>
      <c r="F195" s="11"/>
      <c r="G195" s="14" t="str">
        <f>IF($A195="","",ROUND(-PMT((C195/12),(D195*12),B195),2))</f>
        <v/>
      </c>
      <c r="H195" s="14" t="str">
        <f>IF($A195="","",ROUND((((G195*D195)*12)-B195),0))</f>
        <v/>
      </c>
      <c r="I195" s="14" t="str">
        <f>IF($A195="","",(ROUND((B195*E195),0)+F195))</f>
        <v/>
      </c>
      <c r="J195" s="15" t="str">
        <f>IF($A195="","",IF((I195='Compare'!$B$2),"Baseline",IF((G195&gt;='Compare'!$B$3),"No monthly savings",ROUNDUP(((I195-'Compare'!$B$2)/('Compare'!$B$3-G195)),0))))</f>
        <v/>
      </c>
    </row>
    <row r="196" spans="1:10" x14ac:dyDescent="0.25">
      <c r="B196" s="11"/>
      <c r="C196" s="12"/>
      <c r="D196" s="13"/>
      <c r="E196" s="12"/>
      <c r="F196" s="11"/>
      <c r="G196" s="14" t="str">
        <f>IF($A196="","",ROUND(-PMT((C196/12),(D196*12),B196),2))</f>
        <v/>
      </c>
      <c r="H196" s="14" t="str">
        <f>IF($A196="","",ROUND((((G196*D196)*12)-B196),0))</f>
        <v/>
      </c>
      <c r="I196" s="14" t="str">
        <f>IF($A196="","",(ROUND((B196*E196),0)+F196))</f>
        <v/>
      </c>
      <c r="J196" s="15" t="str">
        <f>IF($A196="","",IF((I196='Compare'!$B$2),"Baseline",IF((G196&gt;='Compare'!$B$3),"No monthly savings",ROUNDUP(((I196-'Compare'!$B$2)/('Compare'!$B$3-G196)),0))))</f>
        <v/>
      </c>
    </row>
    <row r="197" spans="1:10" x14ac:dyDescent="0.25">
      <c r="B197" s="11"/>
      <c r="C197" s="12"/>
      <c r="D197" s="13"/>
      <c r="E197" s="12"/>
      <c r="F197" s="11"/>
      <c r="G197" s="14" t="str">
        <f>IF($A197="","",ROUND(-PMT((C197/12),(D197*12),B197),2))</f>
        <v/>
      </c>
      <c r="H197" s="14" t="str">
        <f>IF($A197="","",ROUND((((G197*D197)*12)-B197),0))</f>
        <v/>
      </c>
      <c r="I197" s="14" t="str">
        <f>IF($A197="","",(ROUND((B197*E197),0)+F197))</f>
        <v/>
      </c>
      <c r="J197" s="15" t="str">
        <f>IF($A197="","",IF((I197='Compare'!$B$2),"Baseline",IF((G197&gt;='Compare'!$B$3),"No monthly savings",ROUNDUP(((I197-'Compare'!$B$2)/('Compare'!$B$3-G197)),0))))</f>
        <v/>
      </c>
    </row>
    <row r="198" spans="1:10" x14ac:dyDescent="0.25">
      <c r="B198" s="11"/>
      <c r="C198" s="12"/>
      <c r="D198" s="13"/>
      <c r="E198" s="12"/>
      <c r="F198" s="11"/>
      <c r="G198" s="14" t="str">
        <f>IF($A198="","",ROUND(-PMT((C198/12),(D198*12),B198),2))</f>
        <v/>
      </c>
      <c r="H198" s="14" t="str">
        <f>IF($A198="","",ROUND((((G198*D198)*12)-B198),0))</f>
        <v/>
      </c>
      <c r="I198" s="14" t="str">
        <f>IF($A198="","",(ROUND((B198*E198),0)+F198))</f>
        <v/>
      </c>
      <c r="J198" s="15" t="str">
        <f>IF($A198="","",IF((I198='Compare'!$B$2),"Baseline",IF((G198&gt;='Compare'!$B$3),"No monthly savings",ROUNDUP(((I198-'Compare'!$B$2)/('Compare'!$B$3-G198)),0))))</f>
        <v/>
      </c>
    </row>
    <row r="199" spans="1:10" x14ac:dyDescent="0.25">
      <c r="B199" s="11"/>
      <c r="C199" s="12"/>
      <c r="D199" s="13"/>
      <c r="E199" s="12"/>
      <c r="F199" s="11"/>
      <c r="G199" s="14" t="str">
        <f>IF($A199="","",ROUND(-PMT((C199/12),(D199*12),B199),2))</f>
        <v/>
      </c>
      <c r="H199" s="14" t="str">
        <f>IF($A199="","",ROUND((((G199*D199)*12)-B199),0))</f>
        <v/>
      </c>
      <c r="I199" s="14" t="str">
        <f>IF($A199="","",(ROUND((B199*E199),0)+F199))</f>
        <v/>
      </c>
      <c r="J199" s="15" t="str">
        <f>IF($A199="","",IF((I199='Compare'!$B$2),"Baseline",IF((G199&gt;='Compare'!$B$3),"No monthly savings",ROUNDUP(((I199-'Compare'!$B$2)/('Compare'!$B$3-G199)),0))))</f>
        <v/>
      </c>
    </row>
    <row r="200" spans="1:10" x14ac:dyDescent="0.25">
      <c r="B200" s="11"/>
      <c r="C200" s="12"/>
      <c r="D200" s="13"/>
      <c r="E200" s="12"/>
      <c r="F200" s="11"/>
      <c r="G200" s="14" t="str">
        <f>IF($A200="","",ROUND(-PMT((C200/12),(D200*12),B200),2))</f>
        <v/>
      </c>
      <c r="H200" s="14" t="str">
        <f>IF($A200="","",ROUND((((G200*D200)*12)-B200),0))</f>
        <v/>
      </c>
      <c r="I200" s="14" t="str">
        <f>IF($A200="","",(ROUND((B200*E200),0)+F200))</f>
        <v/>
      </c>
      <c r="J200" s="15" t="str">
        <f>IF($A200="","",IF((I200='Compare'!$B$2),"Baseline",IF((G200&gt;='Compare'!$B$3),"No monthly savings",ROUNDUP(((I200-'Compare'!$B$2)/('Compare'!$B$3-G200)),0))))</f>
        <v/>
      </c>
    </row>
    <row r="201" spans="1:10" x14ac:dyDescent="0.25">
      <c r="B201" s="11"/>
      <c r="C201" s="12"/>
      <c r="D201" s="13"/>
      <c r="E201" s="12"/>
      <c r="F201" s="11"/>
      <c r="G201" s="14" t="str">
        <f>IF($A201="","",ROUND(-PMT((C201/12),(D201*12),B201),2))</f>
        <v/>
      </c>
      <c r="H201" s="14" t="str">
        <f>IF($A201="","",ROUND((((G201*D201)*12)-B201),0))</f>
        <v/>
      </c>
      <c r="I201" s="14" t="str">
        <f>IF($A201="","",(ROUND((B201*E201),0)+F201))</f>
        <v/>
      </c>
      <c r="J201" s="15" t="str">
        <f>IF($A201="","",IF((I201='Compare'!$B$2),"Baseline",IF((G201&gt;='Compare'!$B$3),"No monthly savings",ROUNDUP(((I201-'Compare'!$B$2)/('Compare'!$B$3-G201)),0))))</f>
        <v/>
      </c>
    </row>
  </sheetData>
  <autoFilter ref="A1:J1"/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27</v>
      </c>
      <c r="B1" s="16" t="s">
        <v>28</v>
      </c>
      <c r="C1" s="16" t="s">
        <v>29</v>
      </c>
    </row>
    <row r="2" spans="1:3" x14ac:dyDescent="0.25">
      <c r="A2" t="s">
        <v>30</v>
      </c>
      <c r="B2" s="17">
        <f>MIN('Loan offers'!$I$2:$I$201)</f>
        <v>1495</v>
      </c>
      <c r="C2" s="18" t="s">
        <v>31</v>
      </c>
    </row>
    <row r="3" spans="1:2" x14ac:dyDescent="0.25">
      <c r="A3" t="s">
        <v>32</v>
      </c>
      <c r="B3" s="17">
        <f>SUMIFS('Loan offers'!$G$2:$G$201,'Loan offers'!$I$2:$I$201,'Compare'!$B$2)</f>
        <v>2075.51</v>
      </c>
    </row>
    <row r="4" spans="1:2" x14ac:dyDescent="0.25">
      <c r="A4" t="s">
        <v>33</v>
      </c>
      <c r="B4" s="17">
        <f>MIN('Loan offers'!$G$2:$G$201)</f>
        <v>1996.38</v>
      </c>
    </row>
    <row r="5" spans="1:2" x14ac:dyDescent="0.25">
      <c r="A5" t="s">
        <v>34</v>
      </c>
      <c r="B5" s="17">
        <f>MIN('Loan offers'!$H$2:$H$201)</f>
        <v>162180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Loan offers</vt:lpstr>
      <vt:lpstr>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