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Estimate" state="visible" r:id="rId5"/>
  </sheets>
  <calcPr calcId="171027" fullCalcOnLoad="1"/>
</workbook>
</file>

<file path=xl/sharedStrings.xml><?xml version="1.0" encoding="utf-8"?>
<sst xmlns="http://schemas.openxmlformats.org/spreadsheetml/2006/main" count="43" uniqueCount="43">
  <si>
    <t>Masonry Estimate Calculator</t>
  </si>
  <si>
    <t>A free estimate calculator for masonry contractors: count brick and block, add mortar and labor, and see margin in Sheets or Excel.</t>
  </si>
  <si>
    <t>Quick start</t>
  </si>
  <si>
    <t>Type your numbers into the yellow cells; grey cells calculate automatically.</t>
  </si>
  <si>
    <t>Enter wall dimensions and choose units per square foot for brick or block; units and mortar bags are calculated with waste.</t>
  </si>
  <si>
    <t>Add labor, equipment and markup to get the price and price per square foot.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</si>
  <si>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</si>
  <si>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</si>
  <si>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</si>
  <si>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</si>
  <si>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</si>
  <si>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</si>
  <si>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</si>
  <si>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</si>
  <si>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Value</t>
  </si>
  <si>
    <t>Notes</t>
  </si>
  <si>
    <t>Wall</t>
  </si>
  <si>
    <t>Wall length (ft)</t>
  </si>
  <si>
    <t>Wall height (ft)</t>
  </si>
  <si>
    <t>Openings to deduct (sq ft)</t>
  </si>
  <si>
    <t>Units</t>
  </si>
  <si>
    <t>Units per sq ft</t>
  </si>
  <si>
    <t>Modular brick ≈ 6.86; 8x8x16 block ≈ 1.125.</t>
  </si>
  <si>
    <t>Waste</t>
  </si>
  <si>
    <t>Cost per unit</t>
  </si>
  <si>
    <t>Mortar bags per 1,000 units</t>
  </si>
  <si>
    <t>Brick ≈ 7 bags of Type S per 1,000; block ≈ 30.</t>
  </si>
  <si>
    <t>Mortar bag cost</t>
  </si>
  <si>
    <t>Cap / footing materials</t>
  </si>
  <si>
    <t>Labor &amp; pricing</t>
  </si>
  <si>
    <t>Labor hours</t>
  </si>
  <si>
    <t>Labor rate</t>
  </si>
  <si>
    <t>Scaffold and equipment</t>
  </si>
  <si>
    <t>Markup</t>
  </si>
  <si>
    <t>Estimate</t>
  </si>
  <si>
    <t>Wall area (sq ft)</t>
  </si>
  <si>
    <t>Units needed</t>
  </si>
  <si>
    <t>Mortar bags</t>
  </si>
  <si>
    <t>Materials</t>
  </si>
  <si>
    <t>Labor</t>
  </si>
  <si>
    <t>Job cost</t>
  </si>
  <si>
    <t>Price</t>
  </si>
  <si>
    <t>Price per sq 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</si>
</sst>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&quot;$&quot;#,##0.00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0" fillId="2" borderId="1" xfId="0" applyNumberFormat="1" applyFill="1" applyBorder="1"/>
    <xf numFmtId="4" fontId="0" fillId="2" borderId="1" xfId="0" applyNumberFormat="1" applyFill="1" applyBorder="1"/>
    <xf numFmtId="0" fontId="6" fillId="0" borderId="0" xfId="0" applyFont="1" applyAlignment="1">
      <alignment wrapText="1"/>
    </xf>
    <xf numFmtId="164" fontId="0" fillId="2" borderId="1" xfId="0" applyNumberFormat="1" applyFill="1" applyBorder="1"/>
    <xf numFmtId="165" fontId="0" fillId="2" borderId="1" xfId="0" applyNumberFormat="1" applyFill="1" applyBorder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0" t="s">
        <v>13</v>
      </c>
      <c r="B1" s="10" t="s">
        <v>14</v>
      </c>
      <c r="C1" s="10" t="s">
        <v>15</v>
      </c>
    </row>
    <row r="2" spans="1:3" x14ac:dyDescent="0.25">
      <c r="A2" s="11" t="s">
        <v>16</v>
      </c>
      <c r="B2" s="12"/>
      <c r="C2" s="12"/>
    </row>
    <row r="3" spans="1:2" x14ac:dyDescent="0.25">
      <c r="A3" t="s">
        <v>17</v>
      </c>
      <c r="B3" s="13">
        <v>64</v>
      </c>
    </row>
    <row r="4" spans="1:2" x14ac:dyDescent="0.25">
      <c r="A4" t="s">
        <v>18</v>
      </c>
      <c r="B4" s="13">
        <v>4</v>
      </c>
    </row>
    <row r="5" spans="1:2" x14ac:dyDescent="0.25">
      <c r="A5" t="s">
        <v>19</v>
      </c>
      <c r="B5" s="13">
        <v>0</v>
      </c>
    </row>
    <row r="6" spans="1:3" x14ac:dyDescent="0.25">
      <c r="A6" s="11" t="s">
        <v>20</v>
      </c>
      <c r="B6" s="12"/>
      <c r="C6" s="12"/>
    </row>
    <row r="7" spans="1:3" x14ac:dyDescent="0.25">
      <c r="A7" t="s">
        <v>21</v>
      </c>
      <c r="B7" s="14">
        <v>6.86</v>
      </c>
      <c r="C7" s="15" t="s">
        <v>22</v>
      </c>
    </row>
    <row r="8" spans="1:2" x14ac:dyDescent="0.25">
      <c r="A8" t="s">
        <v>23</v>
      </c>
      <c r="B8" s="16">
        <v>0.05</v>
      </c>
    </row>
    <row r="9" spans="1:2" x14ac:dyDescent="0.25">
      <c r="A9" t="s">
        <v>24</v>
      </c>
      <c r="B9" s="17">
        <v>0.72</v>
      </c>
    </row>
    <row r="10" spans="1:3" x14ac:dyDescent="0.25">
      <c r="A10" t="s">
        <v>25</v>
      </c>
      <c r="B10" s="13">
        <v>7</v>
      </c>
      <c r="C10" s="15" t="s">
        <v>26</v>
      </c>
    </row>
    <row r="11" spans="1:2" x14ac:dyDescent="0.25">
      <c r="A11" t="s">
        <v>27</v>
      </c>
      <c r="B11" s="17">
        <v>14</v>
      </c>
    </row>
    <row r="12" spans="1:2" x14ac:dyDescent="0.25">
      <c r="A12" t="s">
        <v>28</v>
      </c>
      <c r="B12" s="17">
        <v>520</v>
      </c>
    </row>
    <row r="13" spans="1:3" x14ac:dyDescent="0.25">
      <c r="A13" s="11" t="s">
        <v>29</v>
      </c>
      <c r="B13" s="12"/>
      <c r="C13" s="12"/>
    </row>
    <row r="14" spans="1:2" x14ac:dyDescent="0.25">
      <c r="A14" t="s">
        <v>30</v>
      </c>
      <c r="B14" s="13">
        <v>40</v>
      </c>
    </row>
    <row r="15" spans="1:2" x14ac:dyDescent="0.25">
      <c r="A15" t="s">
        <v>31</v>
      </c>
      <c r="B15" s="17">
        <v>52</v>
      </c>
    </row>
    <row r="16" spans="1:2" x14ac:dyDescent="0.25">
      <c r="A16" t="s">
        <v>32</v>
      </c>
      <c r="B16" s="17">
        <v>260</v>
      </c>
    </row>
    <row r="17" spans="1:2" x14ac:dyDescent="0.25">
      <c r="A17" t="s">
        <v>33</v>
      </c>
      <c r="B17" s="16">
        <v>0.3</v>
      </c>
    </row>
    <row r="18" spans="1:3" x14ac:dyDescent="0.25">
      <c r="A18" s="11" t="s">
        <v>34</v>
      </c>
      <c r="B18" s="12"/>
      <c r="C18" s="12"/>
    </row>
    <row r="19" spans="1:2" x14ac:dyDescent="0.25">
      <c r="A19" t="s">
        <v>35</v>
      </c>
      <c r="B19" s="18">
        <f>(('Estimate'!$B$3*'Estimate'!$B$4)-'Estimate'!$B$5)</f>
        <v>256</v>
      </c>
    </row>
    <row r="20" spans="1:2" x14ac:dyDescent="0.25">
      <c r="A20" t="s">
        <v>36</v>
      </c>
      <c r="B20" s="18">
        <f>ROUNDUP((('Estimate'!$B$19*'Estimate'!$B$7)*(1+'Estimate'!$B$8)),0)</f>
        <v>1844</v>
      </c>
    </row>
    <row r="21" spans="1:2" x14ac:dyDescent="0.25">
      <c r="A21" t="s">
        <v>37</v>
      </c>
      <c r="B21" s="18">
        <f>ROUNDUP((('Estimate'!$B$20/1000)*'Estimate'!$B$10),0)</f>
        <v>13</v>
      </c>
    </row>
    <row r="22" spans="1:2" x14ac:dyDescent="0.25">
      <c r="A22" t="s">
        <v>38</v>
      </c>
      <c r="B22" s="19">
        <f>((('Estimate'!$B$20*'Estimate'!$B$9)+('Estimate'!$B$21*'Estimate'!$B$11))+'Estimate'!$B$12)</f>
        <v>2029.68</v>
      </c>
    </row>
    <row r="23" spans="1:2" x14ac:dyDescent="0.25">
      <c r="A23" t="s">
        <v>39</v>
      </c>
      <c r="B23" s="19">
        <f>('Estimate'!$B$14*'Estimate'!$B$15)</f>
        <v>2080</v>
      </c>
    </row>
    <row r="24" spans="1:2" x14ac:dyDescent="0.25">
      <c r="A24" t="s">
        <v>40</v>
      </c>
      <c r="B24" s="19">
        <f>(('Estimate'!$B$22+'Estimate'!$B$23)+'Estimate'!$B$16)</f>
        <v>4369.68</v>
      </c>
    </row>
    <row r="25" spans="1:2" x14ac:dyDescent="0.25">
      <c r="A25" t="s">
        <v>41</v>
      </c>
      <c r="B25" s="19">
        <f>CEILING(('Estimate'!$B$24*(1+'Estimate'!$B$17)),25)</f>
        <v>5700</v>
      </c>
    </row>
    <row r="26" spans="1:2" x14ac:dyDescent="0.25">
      <c r="A26" t="s">
        <v>42</v>
      </c>
      <c r="B26" s="19">
        <f>IFERROR(('Estimate'!$B$25/'Estimate'!$B$19),0)</f>
        <v>22.265625</v>
      </c>
    </row>
  </sheetData>
  <dataValidations count="4">
    <dataValidation type="decimal" operator="greaterThanOrEqual" allowBlank="1" showErrorMessage="1" errorTitle="Number expected" error="Enter a number." sqref="B10:B12">
      <formula1>-1000000000000</formula1>
    </dataValidation>
    <dataValidation type="decimal" operator="greaterThanOrEqual" allowBlank="1" showErrorMessage="1" errorTitle="Number expected" error="Enter a number." sqref="B14:B17">
      <formula1>-1000000000000</formula1>
    </dataValidation>
    <dataValidation type="decimal" operator="greaterThanOrEqual" allowBlank="1" showErrorMessage="1" errorTitle="Number expected" error="Enter a number." sqref="B3:B5">
      <formula1>-1000000000000</formula1>
    </dataValidation>
    <dataValidation type="decimal" operator="greaterThanOrEqual" allowBlank="1" showErrorMessage="1" errorTitle="Number expected" error="Enter a number." sqref="B7:B12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How to use</vt:lpstr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