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<sst xmlns="http://schemas.openxmlformats.org/spreadsheetml/2006/main" count="54" uniqueCount="48">
  <si>
    <t>Lighting Store Inventory Tracker</t>
  </si>
  <si>
    <t>A free inventory tracker for lighting stores: track fixtures by type and vendor with margin and discontinued flags in Sheets or Excel.</t>
  </si>
  <si>
    <t>Quick start</t>
  </si>
  <si>
    <t>Open the Inventory tab and replace the sample rows with your own — one row per entry. Formulas fill in automatically for new rows.</t>
  </si>
  <si>
    <t>Showroom pieces are display stock; sell from warehouse first and reorder at the reorder point.</t>
  </si>
  <si>
    <t>Margin compares retail with cost; trade (designer) discounts come off retail at checkout.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</si>
  <si>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</si>
  <si>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</si>
  <si>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</si>
  <si>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</si>
  <si>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</si>
  <si>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</si>
  <si>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</si>
  <si>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Fixture</t>
  </si>
  <si>
    <t>Category</t>
  </si>
  <si>
    <t>Supplier</t>
  </si>
  <si>
    <t>On hand</t>
  </si>
  <si>
    <t>Reorder at</t>
  </si>
  <si>
    <t>Unit cost</t>
  </si>
  <si>
    <t>Retail price</t>
  </si>
  <si>
    <t>Location</t>
  </si>
  <si>
    <t>Margin</t>
  </si>
  <si>
    <t>Stock value</t>
  </si>
  <si>
    <t>Stock status</t>
  </si>
  <si>
    <t>Linear chandelier 48 in, brass</t>
  </si>
  <si>
    <t>Chandeliers</t>
  </si>
  <si>
    <t>Visual Comfort</t>
  </si>
  <si>
    <t>Showroom</t>
  </si>
  <si>
    <t>Glass globe pendant</t>
  </si>
  <si>
    <t>Pendants</t>
  </si>
  <si>
    <t>Hinkley</t>
  </si>
  <si>
    <t>Warehouse</t>
  </si>
  <si>
    <t>LED flush mount 13 in</t>
  </si>
  <si>
    <t>Flush mounts</t>
  </si>
  <si>
    <t>Kichler</t>
  </si>
  <si>
    <t>Picture light 24 in</t>
  </si>
  <si>
    <t>Sconces</t>
  </si>
  <si>
    <t>Outdoor lantern, black</t>
  </si>
  <si>
    <t>Outdoor</t>
  </si>
  <si>
    <t>A19 LED 2700K (4-pack)</t>
  </si>
  <si>
    <t>Bulbs</t>
  </si>
  <si>
    <t>Philips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</si>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</sst>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6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1</v>
      </c>
      <c r="E2" s="11">
        <v>1</v>
      </c>
      <c r="F2" s="12">
        <v>980</v>
      </c>
      <c r="G2" s="12">
        <v>1899</v>
      </c>
      <c r="H2" t="s">
        <v>27</v>
      </c>
      <c r="I2" s="13">
        <f>IF($A2="","",IFERROR(((G2-F2)/G2),0))</f>
        <v>0.48393891521853605</v>
      </c>
      <c r="J2" s="14">
        <f>IF($A2="","",(D2*F2))</f>
        <v>980</v>
      </c>
      <c r="K2" s="15" t="str">
        <f>IF($A2="","",IF((D2&lt;=E2),"Reorder","OK"))</f>
        <v>Reorder</v>
      </c>
    </row>
    <row r="3" spans="1:11" x14ac:dyDescent="0.25">
      <c r="A3" t="s">
        <v>28</v>
      </c>
      <c r="B3" t="s">
        <v>29</v>
      </c>
      <c r="C3" t="s">
        <v>30</v>
      </c>
      <c r="D3" s="11">
        <v>6</v>
      </c>
      <c r="E3" s="11">
        <v>4</v>
      </c>
      <c r="F3" s="12">
        <v>145</v>
      </c>
      <c r="G3" s="12">
        <v>299</v>
      </c>
      <c r="H3" t="s">
        <v>31</v>
      </c>
      <c r="I3" s="13">
        <f>IF($A3="","",IFERROR(((G3-F3)/G3),0))</f>
        <v>0.5150501672240803</v>
      </c>
      <c r="J3" s="14">
        <f>IF($A3="","",(D3*F3))</f>
        <v>870</v>
      </c>
      <c r="K3" s="15" t="str">
        <f>IF($A3="","",IF((D3&lt;=E3),"Reorder","OK"))</f>
        <v>OK</v>
      </c>
    </row>
    <row r="4" spans="1:11" x14ac:dyDescent="0.25">
      <c r="A4" t="s">
        <v>32</v>
      </c>
      <c r="B4" t="s">
        <v>33</v>
      </c>
      <c r="C4" t="s">
        <v>34</v>
      </c>
      <c r="D4" s="11">
        <v>14</v>
      </c>
      <c r="E4" s="11">
        <v>8</v>
      </c>
      <c r="F4" s="12">
        <v>48</v>
      </c>
      <c r="G4" s="12">
        <v>99</v>
      </c>
      <c r="H4" t="s">
        <v>31</v>
      </c>
      <c r="I4" s="13">
        <f>IF($A4="","",IFERROR(((G4-F4)/G4),0))</f>
        <v>0.5151515151515151</v>
      </c>
      <c r="J4" s="14">
        <f>IF($A4="","",(D4*F4))</f>
        <v>672</v>
      </c>
      <c r="K4" s="15" t="str">
        <f>IF($A4="","",IF((D4&lt;=E4),"Reorder","OK"))</f>
        <v>OK</v>
      </c>
    </row>
    <row r="5" spans="1:11" x14ac:dyDescent="0.25">
      <c r="A5" t="s">
        <v>35</v>
      </c>
      <c r="B5" t="s">
        <v>36</v>
      </c>
      <c r="C5" t="s">
        <v>26</v>
      </c>
      <c r="D5" s="11">
        <v>2</v>
      </c>
      <c r="E5" s="11">
        <v>2</v>
      </c>
      <c r="F5" s="12">
        <v>210</v>
      </c>
      <c r="G5" s="12">
        <v>429</v>
      </c>
      <c r="H5" t="s">
        <v>27</v>
      </c>
      <c r="I5" s="13">
        <f>IF($A5="","",IFERROR(((G5-F5)/G5),0))</f>
        <v>0.5104895104895105</v>
      </c>
      <c r="J5" s="14">
        <f>IF($A5="","",(D5*F5))</f>
        <v>420</v>
      </c>
      <c r="K5" s="15" t="str">
        <f>IF($A5="","",IF((D5&lt;=E5),"Reorder","OK"))</f>
        <v>Reorder</v>
      </c>
    </row>
    <row r="6" spans="1:11" x14ac:dyDescent="0.25">
      <c r="A6" t="s">
        <v>37</v>
      </c>
      <c r="B6" t="s">
        <v>38</v>
      </c>
      <c r="C6" t="s">
        <v>30</v>
      </c>
      <c r="D6" s="11">
        <v>9</v>
      </c>
      <c r="E6" s="11">
        <v>6</v>
      </c>
      <c r="F6" s="12">
        <v>96</v>
      </c>
      <c r="G6" s="12">
        <v>199</v>
      </c>
      <c r="H6" t="s">
        <v>31</v>
      </c>
      <c r="I6" s="13">
        <f>IF($A6="","",IFERROR(((G6-F6)/G6),0))</f>
        <v>0.5175879396984925</v>
      </c>
      <c r="J6" s="14">
        <f>IF($A6="","",(D6*F6))</f>
        <v>864</v>
      </c>
      <c r="K6" s="15" t="str">
        <f>IF($A6="","",IF((D6&lt;=E6),"Reorder","OK"))</f>
        <v>OK</v>
      </c>
    </row>
    <row r="7" spans="1:11" x14ac:dyDescent="0.25">
      <c r="A7" t="s">
        <v>39</v>
      </c>
      <c r="B7" t="s">
        <v>40</v>
      </c>
      <c r="C7" t="s">
        <v>41</v>
      </c>
      <c r="D7" s="11">
        <v>40</v>
      </c>
      <c r="E7" s="11">
        <v>24</v>
      </c>
      <c r="F7" s="12">
        <v>7</v>
      </c>
      <c r="G7" s="12">
        <v>14.99</v>
      </c>
      <c r="H7" t="s">
        <v>31</v>
      </c>
      <c r="I7" s="13">
        <f>IF($A7="","",IFERROR(((G7-F7)/G7),0))</f>
        <v>0.5330220146764509</v>
      </c>
      <c r="J7" s="14">
        <f>IF($A7="","",(D7*F7))</f>
        <v>280</v>
      </c>
      <c r="K7" s="15" t="str">
        <f>IF($A7="","",IF((D7&lt;=E7),"Reorder","OK"))</f>
        <v>OK</v>
      </c>
    </row>
    <row r="8" spans="1:11" x14ac:dyDescent="0.25">
      <c r="D8" s="11"/>
      <c r="E8" s="11"/>
      <c r="F8" s="12"/>
      <c r="G8" s="12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Chandeliers, Pendants, Flush mounts, Sconces, Outdoor, Bulbs" sqref="B2:B201">
      <formula1>"Chandeliers,Pendants,Flush mounts,Sconces,Outdoor,Bulbs"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Showroom, Warehouse, Special order" sqref="H2:H201">
      <formula1>"Showroom,Warehouse,Special order"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SUM('Inventory'!$J$2:$J$201)</f>
        <v>4086</v>
      </c>
    </row>
    <row r="4" spans="1:2" x14ac:dyDescent="0.25">
      <c r="A4" t="s">
        <v>47</v>
      </c>
      <c r="B4" s="20">
        <f>COUNTIF('Inventory'!$K$2:$K$201,"Reorder")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