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<sst xmlns="http://schemas.openxmlformats.org/spreadsheetml/2006/main" count="68" uniqueCount="56">
  <si>
    <t>Landscaping Job Estimate</t>
  </si>
  <si>
    <t>A free landscaping estimate spreadsheet: cost labor, materials, and equipment with markup into a clear bid, in Google Sheets and Excel.</t>
  </si>
  <si>
    <t>Quick start</t>
  </si>
  <si>
    <t>Open the Line items tab and replace the sample rows with your own — one row per entry. Formulas fill in automatically for new rows.</t>
  </si>
  <si>
    <t>Price plants at your nursery cost and the Bid tab adds markup; many landscapers also guarantee plants for a season.</t>
  </si>
  <si>
    <t>Mulch: 3 inches deep covers about 108 sq ft per cubic yard.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</si>
  <si>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</si>
  <si>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</si>
  <si>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</si>
  <si>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</si>
  <si>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</si>
  <si>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</si>
  <si>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</si>
  <si>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</si>
  <si>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</si>
  <si>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</si>
  <si>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</si>
  <si>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</si>
  <si>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</si>
  <si>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Remove old shrubs and sod</t>
  </si>
  <si>
    <t>Labor</t>
  </si>
  <si>
    <t>hours</t>
  </si>
  <si>
    <t>Boxwood 3 gal</t>
  </si>
  <si>
    <t>Plants</t>
  </si>
  <si>
    <t>each</t>
  </si>
  <si>
    <t>Hydrangea 5 gal</t>
  </si>
  <si>
    <t>Japanese maple 15 gal</t>
  </si>
  <si>
    <t>Planting mix and compost</t>
  </si>
  <si>
    <t>Materials</t>
  </si>
  <si>
    <t>cu yd</t>
  </si>
  <si>
    <t>Hardwood mulch</t>
  </si>
  <si>
    <t>Steel edging</t>
  </si>
  <si>
    <t>linear ft</t>
  </si>
  <si>
    <t>Install crew</t>
  </si>
  <si>
    <t>Skid steer rental</t>
  </si>
  <si>
    <t>Equipment</t>
  </si>
  <si>
    <t>day</t>
  </si>
  <si>
    <t>Green waste dump fee</t>
  </si>
  <si>
    <t>Disposal</t>
  </si>
  <si>
    <t>load</t>
  </si>
  <si>
    <t>Value</t>
  </si>
  <si>
    <t>Notes</t>
  </si>
  <si>
    <t>Job</t>
  </si>
  <si>
    <t>Front bed renovation, 1,100 sq ft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</si>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</sst>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12</v>
      </c>
      <c r="D2" t="s">
        <v>21</v>
      </c>
      <c r="E2" s="12">
        <v>32</v>
      </c>
      <c r="F2" s="13">
        <f>IF($A2="","",(C2*E2))</f>
        <v>384</v>
      </c>
    </row>
    <row r="3" spans="1:6" x14ac:dyDescent="0.25">
      <c r="A3" t="s">
        <v>22</v>
      </c>
      <c r="B3" t="s">
        <v>23</v>
      </c>
      <c r="C3" s="11">
        <v>14</v>
      </c>
      <c r="D3" t="s">
        <v>24</v>
      </c>
      <c r="E3" s="12">
        <v>28</v>
      </c>
      <c r="F3" s="13">
        <f>IF($A3="","",(C3*E3))</f>
        <v>392</v>
      </c>
    </row>
    <row r="4" spans="1:6" x14ac:dyDescent="0.25">
      <c r="A4" t="s">
        <v>25</v>
      </c>
      <c r="B4" t="s">
        <v>23</v>
      </c>
      <c r="C4" s="11">
        <v>6</v>
      </c>
      <c r="D4" t="s">
        <v>24</v>
      </c>
      <c r="E4" s="12">
        <v>45</v>
      </c>
      <c r="F4" s="13">
        <f>IF($A4="","",(C4*E4))</f>
        <v>270</v>
      </c>
    </row>
    <row r="5" spans="1:6" x14ac:dyDescent="0.25">
      <c r="A5" t="s">
        <v>26</v>
      </c>
      <c r="B5" t="s">
        <v>23</v>
      </c>
      <c r="C5" s="11">
        <v>1</v>
      </c>
      <c r="D5" t="s">
        <v>24</v>
      </c>
      <c r="E5" s="12">
        <v>240</v>
      </c>
      <c r="F5" s="13">
        <f>IF($A5="","",(C5*E5))</f>
        <v>240</v>
      </c>
    </row>
    <row r="6" spans="1:6" x14ac:dyDescent="0.25">
      <c r="A6" t="s">
        <v>27</v>
      </c>
      <c r="B6" t="s">
        <v>28</v>
      </c>
      <c r="C6" s="11">
        <v>4</v>
      </c>
      <c r="D6" t="s">
        <v>29</v>
      </c>
      <c r="E6" s="12">
        <v>55</v>
      </c>
      <c r="F6" s="13">
        <f>IF($A6="","",(C6*E6))</f>
        <v>220</v>
      </c>
    </row>
    <row r="7" spans="1:6" x14ac:dyDescent="0.25">
      <c r="A7" t="s">
        <v>30</v>
      </c>
      <c r="B7" t="s">
        <v>28</v>
      </c>
      <c r="C7" s="11">
        <v>6</v>
      </c>
      <c r="D7" t="s">
        <v>29</v>
      </c>
      <c r="E7" s="12">
        <v>38</v>
      </c>
      <c r="F7" s="13">
        <f>IF($A7="","",(C7*E7))</f>
        <v>228</v>
      </c>
    </row>
    <row r="8" spans="1:6" x14ac:dyDescent="0.25">
      <c r="A8" t="s">
        <v>31</v>
      </c>
      <c r="B8" t="s">
        <v>28</v>
      </c>
      <c r="C8" s="11">
        <v>80</v>
      </c>
      <c r="D8" t="s">
        <v>32</v>
      </c>
      <c r="E8" s="12">
        <v>4.2</v>
      </c>
      <c r="F8" s="13">
        <f>IF($A8="","",(C8*E8))</f>
        <v>336</v>
      </c>
    </row>
    <row r="9" spans="1:6" x14ac:dyDescent="0.25">
      <c r="A9" t="s">
        <v>33</v>
      </c>
      <c r="B9" t="s">
        <v>20</v>
      </c>
      <c r="C9" s="11">
        <v>28</v>
      </c>
      <c r="D9" t="s">
        <v>21</v>
      </c>
      <c r="E9" s="12">
        <v>32</v>
      </c>
      <c r="F9" s="13">
        <f>IF($A9="","",(C9*E9))</f>
        <v>896</v>
      </c>
    </row>
    <row r="10" spans="1:6" x14ac:dyDescent="0.25">
      <c r="A10" t="s">
        <v>34</v>
      </c>
      <c r="B10" t="s">
        <v>35</v>
      </c>
      <c r="C10" s="11">
        <v>1</v>
      </c>
      <c r="D10" t="s">
        <v>36</v>
      </c>
      <c r="E10" s="12">
        <v>285</v>
      </c>
      <c r="F10" s="13">
        <f>IF($A10="","",(C10*E10))</f>
        <v>285</v>
      </c>
    </row>
    <row r="11" spans="1:6" x14ac:dyDescent="0.25">
      <c r="A11" t="s">
        <v>37</v>
      </c>
      <c r="B11" t="s">
        <v>38</v>
      </c>
      <c r="C11" s="11">
        <v>1</v>
      </c>
      <c r="D11" t="s">
        <v>39</v>
      </c>
      <c r="E11" s="12">
        <v>90</v>
      </c>
      <c r="F11" s="13">
        <f>IF($A11="","",(C11*E11))</f>
        <v>90</v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abor, Plants, Materials, Equipment, Disposal" sqref="B2:B201">
      <formula1>"Labor,Plants,Materials,Equipment,Disposal"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42</v>
      </c>
      <c r="B3" s="5" t="s">
        <v>43</v>
      </c>
    </row>
    <row r="4" spans="1:3" x14ac:dyDescent="0.25">
      <c r="A4" s="15" t="s">
        <v>44</v>
      </c>
      <c r="B4" s="16"/>
      <c r="C4" s="16"/>
    </row>
    <row r="5" spans="1:3" x14ac:dyDescent="0.25">
      <c r="A5" t="s">
        <v>45</v>
      </c>
      <c r="B5" s="17">
        <v>0.12</v>
      </c>
      <c r="C5" s="18" t="s">
        <v>46</v>
      </c>
    </row>
    <row r="6" spans="1:3" x14ac:dyDescent="0.25">
      <c r="A6" t="s">
        <v>47</v>
      </c>
      <c r="B6" s="17">
        <v>0.35</v>
      </c>
      <c r="C6" s="18" t="s">
        <v>48</v>
      </c>
    </row>
    <row r="7" spans="1:3" x14ac:dyDescent="0.25">
      <c r="A7" s="15" t="s">
        <v>49</v>
      </c>
      <c r="B7" s="16"/>
      <c r="C7" s="16"/>
    </row>
    <row r="8" spans="1:2" x14ac:dyDescent="0.25">
      <c r="A8" t="s">
        <v>50</v>
      </c>
      <c r="B8" s="19">
        <f>SUM('Line items'!$F$2:$F$201)</f>
        <v>3341</v>
      </c>
    </row>
    <row r="9" spans="1:2" x14ac:dyDescent="0.25">
      <c r="A9" t="s">
        <v>51</v>
      </c>
      <c r="B9" s="19">
        <f>ROUND(('Bid'!$B$8*'Bid'!$B$5),2)</f>
        <v>400.92</v>
      </c>
    </row>
    <row r="10" spans="1:2" x14ac:dyDescent="0.25">
      <c r="A10" t="s">
        <v>52</v>
      </c>
      <c r="B10" s="19">
        <f>('Bid'!$B$8+'Bid'!$B$9)</f>
        <v>3741.92</v>
      </c>
    </row>
    <row r="11" spans="1:3" x14ac:dyDescent="0.25">
      <c r="A11" t="s">
        <v>49</v>
      </c>
      <c r="B11" s="19">
        <f>CEILING(('Bid'!$B$10/(1-'Bid'!$B$6)),50)</f>
        <v>5800</v>
      </c>
      <c r="C11" s="18" t="s">
        <v>53</v>
      </c>
    </row>
    <row r="12" spans="1:2" x14ac:dyDescent="0.25">
      <c r="A12" t="s">
        <v>54</v>
      </c>
      <c r="B12" s="19">
        <f>('Bid'!$B$11-'Bid'!$B$10)</f>
        <v>2058.08</v>
      </c>
    </row>
    <row r="13" spans="1:2" x14ac:dyDescent="0.25">
      <c r="A13" t="s">
        <v>55</v>
      </c>
      <c r="B13" s="20">
        <f>IFERROR((('Bid'!$B$11/'Bid'!$B$10)-1),0)</f>
        <v>0.5500064138196434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