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<sst xmlns="http://schemas.openxmlformats.org/spreadsheetml/2006/main" count="56" uniqueCount="51">
  <si>
    <t>Job Estimate Calculator</t>
  </si>
  <si>
    <t>A free job estimate spreadsheet: price labor and materials with markup and margin into a clear bid total for clients, in Google Sheets and Excel.</t>
  </si>
  <si>
    <t>Quick start</t>
  </si>
  <si>
    <t>Open the Line items tab and replace the sample rows with your own — one row per entry. Formulas fill in automatically for new rows.</t>
  </si>
  <si>
    <t>List labor, materials, equipment, subs and permits as lines; Line cost multiplies quantity by your unit cost.</t>
  </si>
  <si>
    <t>Set overhead and target margin on the Bid tab. The bid rounds up to the next $50, and the markup shows what margin really requires.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</si>
  <si>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</si>
  <si>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</si>
  <si>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</si>
  <si>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</si>
  <si>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</si>
  <si>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</si>
  <si>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</si>
  <si>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</si>
  <si>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</si>
  <si>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</si>
  <si>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</si>
  <si>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</si>
  <si>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</si>
  <si>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Demo existing deck</t>
  </si>
  <si>
    <t>Labor</t>
  </si>
  <si>
    <t>hours</t>
  </si>
  <si>
    <t>Pressure-treated framing lumber</t>
  </si>
  <si>
    <t>Materials</t>
  </si>
  <si>
    <t>package</t>
  </si>
  <si>
    <t>Composite decking (Trex Enhance)</t>
  </si>
  <si>
    <t>sq ft</t>
  </si>
  <si>
    <t>Hidden fasteners and hardware</t>
  </si>
  <si>
    <t>lot</t>
  </si>
  <si>
    <t>Build labor</t>
  </si>
  <si>
    <t>Mini excavator (footings)</t>
  </si>
  <si>
    <t>Equipment</t>
  </si>
  <si>
    <t>day</t>
  </si>
  <si>
    <t>Building permit</t>
  </si>
  <si>
    <t>Permit</t>
  </si>
  <si>
    <t>each</t>
  </si>
  <si>
    <t>Value</t>
  </si>
  <si>
    <t>Notes</t>
  </si>
  <si>
    <t>Settings</t>
  </si>
  <si>
    <t>Overhead</t>
  </si>
  <si>
    <t>Insurance, vehicles, office: as a share of direct cost.</t>
  </si>
  <si>
    <t>Target margin</t>
  </si>
  <si>
    <t>Profit as a share of the bid price.</t>
  </si>
  <si>
    <t>Bid</t>
  </si>
  <si>
    <t>Direct cost</t>
  </si>
  <si>
    <t>Overhead cost</t>
  </si>
  <si>
    <t>Total cost</t>
  </si>
  <si>
    <t>Bid price</t>
  </si>
  <si>
    <t>Profit</t>
  </si>
  <si>
    <t>Equivalent markup on cost</t>
  </si>
  <si>
    <t>A 25% margin needs a 33% markup.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</si>
</sst>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10</v>
      </c>
      <c r="D2" t="s">
        <v>21</v>
      </c>
      <c r="E2" s="12">
        <v>45</v>
      </c>
      <c r="F2" s="13">
        <f>IF($A2="","",(C2*E2))</f>
        <v>450</v>
      </c>
    </row>
    <row r="3" spans="1:6" x14ac:dyDescent="0.25">
      <c r="A3" t="s">
        <v>22</v>
      </c>
      <c r="B3" t="s">
        <v>23</v>
      </c>
      <c r="C3" s="11">
        <v>1</v>
      </c>
      <c r="D3" t="s">
        <v>24</v>
      </c>
      <c r="E3" s="12">
        <v>1840</v>
      </c>
      <c r="F3" s="13">
        <f>IF($A3="","",(C3*E3))</f>
        <v>1840</v>
      </c>
    </row>
    <row r="4" spans="1:6" x14ac:dyDescent="0.25">
      <c r="A4" t="s">
        <v>25</v>
      </c>
      <c r="B4" t="s">
        <v>23</v>
      </c>
      <c r="C4" s="11">
        <v>320</v>
      </c>
      <c r="D4" t="s">
        <v>26</v>
      </c>
      <c r="E4" s="12">
        <v>6.25</v>
      </c>
      <c r="F4" s="13">
        <f>IF($A4="","",(C4*E4))</f>
        <v>2000</v>
      </c>
    </row>
    <row r="5" spans="1:6" x14ac:dyDescent="0.25">
      <c r="A5" t="s">
        <v>27</v>
      </c>
      <c r="B5" t="s">
        <v>23</v>
      </c>
      <c r="C5" s="11">
        <v>1</v>
      </c>
      <c r="D5" t="s">
        <v>28</v>
      </c>
      <c r="E5" s="12">
        <v>410</v>
      </c>
      <c r="F5" s="13">
        <f>IF($A5="","",(C5*E5))</f>
        <v>410</v>
      </c>
    </row>
    <row r="6" spans="1:6" x14ac:dyDescent="0.25">
      <c r="A6" t="s">
        <v>29</v>
      </c>
      <c r="B6" t="s">
        <v>20</v>
      </c>
      <c r="C6" s="11">
        <v>56</v>
      </c>
      <c r="D6" t="s">
        <v>21</v>
      </c>
      <c r="E6" s="12">
        <v>45</v>
      </c>
      <c r="F6" s="13">
        <f>IF($A6="","",(C6*E6))</f>
        <v>2520</v>
      </c>
    </row>
    <row r="7" spans="1:6" x14ac:dyDescent="0.25">
      <c r="A7" t="s">
        <v>30</v>
      </c>
      <c r="B7" t="s">
        <v>31</v>
      </c>
      <c r="C7" s="11">
        <v>1</v>
      </c>
      <c r="D7" t="s">
        <v>32</v>
      </c>
      <c r="E7" s="12">
        <v>325</v>
      </c>
      <c r="F7" s="13">
        <f>IF($A7="","",(C7*E7))</f>
        <v>325</v>
      </c>
    </row>
    <row r="8" spans="1:6" x14ac:dyDescent="0.25">
      <c r="A8" t="s">
        <v>33</v>
      </c>
      <c r="B8" t="s">
        <v>34</v>
      </c>
      <c r="C8" s="11">
        <v>1</v>
      </c>
      <c r="D8" t="s">
        <v>35</v>
      </c>
      <c r="E8" s="12">
        <v>285</v>
      </c>
      <c r="F8" s="13">
        <f>IF($A8="","",(C8*E8))</f>
        <v>285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Labor, Materials, Equipment, Subcontractor, Permit" sqref="B2:B201">
      <formula1>"Labor,Materials,Equipment,Subcontractor,Permit"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3" x14ac:dyDescent="0.25">
      <c r="A3" t="s">
        <v>39</v>
      </c>
      <c r="B3" s="17">
        <v>0.12</v>
      </c>
      <c r="C3" s="18" t="s">
        <v>40</v>
      </c>
    </row>
    <row r="4" spans="1:3" x14ac:dyDescent="0.25">
      <c r="A4" t="s">
        <v>41</v>
      </c>
      <c r="B4" s="17">
        <v>0.25</v>
      </c>
      <c r="C4" s="18" t="s">
        <v>42</v>
      </c>
    </row>
    <row r="5" spans="1:3" x14ac:dyDescent="0.25">
      <c r="A5" s="15" t="s">
        <v>43</v>
      </c>
      <c r="B5" s="16"/>
      <c r="C5" s="16"/>
    </row>
    <row r="6" spans="1:2" x14ac:dyDescent="0.25">
      <c r="A6" t="s">
        <v>44</v>
      </c>
      <c r="B6" s="19">
        <f>SUM('Line items'!$F$2:$F$201)</f>
        <v>7830</v>
      </c>
    </row>
    <row r="7" spans="1:2" x14ac:dyDescent="0.25">
      <c r="A7" t="s">
        <v>45</v>
      </c>
      <c r="B7" s="19">
        <f>ROUND(('Bid'!$B$6*'Bid'!$B$3),2)</f>
        <v>939.6</v>
      </c>
    </row>
    <row r="8" spans="1:2" x14ac:dyDescent="0.25">
      <c r="A8" t="s">
        <v>46</v>
      </c>
      <c r="B8" s="19">
        <f>('Bid'!$B$6+'Bid'!$B$7)</f>
        <v>8769.6</v>
      </c>
    </row>
    <row r="9" spans="1:2" x14ac:dyDescent="0.25">
      <c r="A9" t="s">
        <v>47</v>
      </c>
      <c r="B9" s="19">
        <f>CEILING(('Bid'!$B$8/(1-'Bid'!$B$4)),50)</f>
        <v>11700</v>
      </c>
    </row>
    <row r="10" spans="1:2" x14ac:dyDescent="0.25">
      <c r="A10" t="s">
        <v>48</v>
      </c>
      <c r="B10" s="19">
        <f>('Bid'!$B$9-'Bid'!$B$8)</f>
        <v>2930.3999999999996</v>
      </c>
    </row>
    <row r="11" spans="1:3" x14ac:dyDescent="0.25">
      <c r="A11" t="s">
        <v>49</v>
      </c>
      <c r="B11" s="20">
        <f>IFERROR((('Bid'!$B$9/'Bid'!$B$8)-1),0)</f>
        <v>0.3341543513957306</v>
      </c>
      <c r="C11" s="18" t="s">
        <v>50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