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etting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<sst xmlns="http://schemas.openxmlformats.org/spreadsheetml/2006/main" count="56" uniqueCount="49">
  <si>
    <t>Handyman Job Tracker</t>
  </si>
  <si>
    <t>A free job tracker for handymen: log jobs, hours, materials, and payments with per-job profit in Google Sheets or Excel.</t>
  </si>
  <si>
    <t>Quick start</t>
  </si>
  <si>
    <t>Open the Jobs tab and replace the sample rows with your own — one row per entry. Formulas fill in automatically for new rows.</t>
  </si>
  <si>
    <t>Profit subtracts materials and your hourly cost; it shows which kinds of jobs pay best.</t>
  </si>
  <si>
    <t>Repeat customer counts visits per customer; your regulars are the business.</t>
  </si>
  <si>
    <t>Mark Payment as "Paid" when money arrives; the Summary tab splits price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</si>
  <si>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</si>
  <si>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</si>
  <si>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</si>
  <si>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</si>
  <si>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</si>
  <si>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</si>
  <si>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</si>
  <si>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</si>
  <si>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Customer</t>
  </si>
  <si>
    <t>Tasks</t>
  </si>
  <si>
    <t>Hours</t>
  </si>
  <si>
    <t>Materials cost</t>
  </si>
  <si>
    <t>Price</t>
  </si>
  <si>
    <t>Payment</t>
  </si>
  <si>
    <t>Profit</t>
  </si>
  <si>
    <t>Repeat customer</t>
  </si>
  <si>
    <t>Nina Grant</t>
  </si>
  <si>
    <t>TV mount, faucet, drywall patch</t>
  </si>
  <si>
    <t>Paid</t>
  </si>
  <si>
    <t>Holt</t>
  </si>
  <si>
    <t>Rehang doors (3), weatherstrip</t>
  </si>
  <si>
    <t>Install shelves, smart switches</t>
  </si>
  <si>
    <t>Ortiz</t>
  </si>
  <si>
    <t>Fence gate repair</t>
  </si>
  <si>
    <t>Unpaid</t>
  </si>
  <si>
    <t>Bright Dental</t>
  </si>
  <si>
    <t>Office: hang art, fix cabinet hinges</t>
  </si>
  <si>
    <t>Item</t>
  </si>
  <si>
    <t>Value</t>
  </si>
  <si>
    <t>Notes</t>
  </si>
  <si>
    <t>Costs</t>
  </si>
  <si>
    <t>Labor cost per hour</t>
  </si>
  <si>
    <t>What an hour costs you (pay, truck, insurance).</t>
  </si>
  <si>
    <t>Overview</t>
  </si>
  <si>
    <t>Entries</t>
  </si>
  <si>
    <t>Totals</t>
  </si>
  <si>
    <t>Total materials cost</t>
  </si>
  <si>
    <t>Total price</t>
  </si>
  <si>
    <t>Total profit</t>
  </si>
  <si>
    <t>Collected</t>
  </si>
  <si>
    <t>Outstanding</t>
  </si>
  <si>
    <t>Total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</si>
</sst>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2" customWidth="1"/>
    <col min="5" max="5" width="17" customWidth="1"/>
    <col min="6" max="6" width="14" customWidth="1"/>
    <col min="7" max="7" width="16" customWidth="1"/>
    <col min="8" max="8" width="14" customWidth="1"/>
    <col min="9" max="9" width="18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46278</v>
      </c>
      <c r="B2" t="s">
        <v>23</v>
      </c>
      <c r="C2" t="s">
        <v>24</v>
      </c>
      <c r="D2" s="12">
        <v>4.5</v>
      </c>
      <c r="E2" s="13">
        <v>53</v>
      </c>
      <c r="F2" s="13">
        <v>520</v>
      </c>
      <c r="G2" t="s">
        <v>25</v>
      </c>
      <c r="H2" s="14">
        <f>IF($A2="","",((F2-E2)-(D2*'Settings'!$B$3)))</f>
        <v>332</v>
      </c>
      <c r="I2" s="15">
        <f>IF($A2="","",COUNTIF('Jobs'!$B$2:$B$201,B2))</f>
        <v>2</v>
      </c>
    </row>
    <row r="3" spans="1:9" x14ac:dyDescent="0.25">
      <c r="A3" s="11">
        <v>46296</v>
      </c>
      <c r="B3" t="s">
        <v>26</v>
      </c>
      <c r="C3" t="s">
        <v>27</v>
      </c>
      <c r="D3" s="12">
        <v>3</v>
      </c>
      <c r="E3" s="13">
        <v>42</v>
      </c>
      <c r="F3" s="13">
        <v>330</v>
      </c>
      <c r="G3" t="s">
        <v>25</v>
      </c>
      <c r="H3" s="14">
        <f>IF($A3="","",((F3-E3)-(D3*'Settings'!$B$3)))</f>
        <v>198</v>
      </c>
      <c r="I3" s="15">
        <f>IF($A3="","",COUNTIF('Jobs'!$B$2:$B$201,B3))</f>
        <v>1</v>
      </c>
    </row>
    <row r="4" spans="1:9" x14ac:dyDescent="0.25">
      <c r="A4" s="11">
        <v>46302</v>
      </c>
      <c r="B4" t="s">
        <v>23</v>
      </c>
      <c r="C4" t="s">
        <v>28</v>
      </c>
      <c r="D4" s="12">
        <v>2.5</v>
      </c>
      <c r="E4" s="13">
        <v>18</v>
      </c>
      <c r="F4" s="13">
        <v>260</v>
      </c>
      <c r="G4" t="s">
        <v>25</v>
      </c>
      <c r="H4" s="14">
        <f>IF($A4="","",((F4-E4)-(D4*'Settings'!$B$3)))</f>
        <v>167</v>
      </c>
      <c r="I4" s="15">
        <f>IF($A4="","",COUNTIF('Jobs'!$B$2:$B$201,B4))</f>
        <v>2</v>
      </c>
    </row>
    <row r="5" spans="1:9" x14ac:dyDescent="0.25">
      <c r="A5" s="11">
        <v>46306</v>
      </c>
      <c r="B5" t="s">
        <v>29</v>
      </c>
      <c r="C5" t="s">
        <v>30</v>
      </c>
      <c r="D5" s="12">
        <v>1.5</v>
      </c>
      <c r="E5" s="13">
        <v>35</v>
      </c>
      <c r="F5" s="13">
        <v>165</v>
      </c>
      <c r="G5" t="s">
        <v>31</v>
      </c>
      <c r="H5" s="14">
        <f>IF($A5="","",((F5-E5)-(D5*'Settings'!$B$3)))</f>
        <v>85</v>
      </c>
      <c r="I5" s="15">
        <f>IF($A5="","",COUNTIF('Jobs'!$B$2:$B$201,B5))</f>
        <v>1</v>
      </c>
    </row>
    <row r="6" spans="1:9" x14ac:dyDescent="0.25">
      <c r="A6" s="11">
        <v>46307</v>
      </c>
      <c r="B6" t="s">
        <v>32</v>
      </c>
      <c r="C6" t="s">
        <v>33</v>
      </c>
      <c r="D6" s="12">
        <v>2</v>
      </c>
      <c r="E6" s="13">
        <v>12</v>
      </c>
      <c r="F6" s="13">
        <v>210</v>
      </c>
      <c r="G6" t="s">
        <v>31</v>
      </c>
      <c r="H6" s="14">
        <f>IF($A6="","",((F6-E6)-(D6*'Settings'!$B$3)))</f>
        <v>138</v>
      </c>
      <c r="I6" s="15">
        <f>IF($A6="","",COUNTIF('Jobs'!$B$2:$B$201,B6))</f>
        <v>1</v>
      </c>
    </row>
    <row r="7" spans="1:9" x14ac:dyDescent="0.25">
      <c r="A7" s="11"/>
      <c r="D7" s="12"/>
      <c r="E7" s="13"/>
      <c r="F7" s="13"/>
      <c r="H7" s="14" t="str">
        <f>IF($A7="","",((F7-E7)-(D7*'Settings'!$B$3)))</f>
        <v/>
      </c>
      <c r="I7" s="15" t="str">
        <f>IF($A7="","",COUNTIF('Jobs'!$B$2:$B$201,B7))</f>
        <v/>
      </c>
    </row>
    <row r="8" spans="1:9" x14ac:dyDescent="0.25">
      <c r="A8" s="11"/>
      <c r="D8" s="12"/>
      <c r="E8" s="13"/>
      <c r="F8" s="13"/>
      <c r="H8" s="14" t="str">
        <f>IF($A8="","",((F8-E8)-(D8*'Settings'!$B$3)))</f>
        <v/>
      </c>
      <c r="I8" s="15" t="str">
        <f>IF($A8="","",COUNTIF('Jobs'!$B$2:$B$201,B8))</f>
        <v/>
      </c>
    </row>
    <row r="9" spans="1:9" x14ac:dyDescent="0.25">
      <c r="A9" s="11"/>
      <c r="D9" s="12"/>
      <c r="E9" s="13"/>
      <c r="F9" s="13"/>
      <c r="H9" s="14" t="str">
        <f>IF($A9="","",((F9-E9)-(D9*'Settings'!$B$3)))</f>
        <v/>
      </c>
      <c r="I9" s="15" t="str">
        <f>IF($A9="","",COUNTIF('Jobs'!$B$2:$B$201,B9))</f>
        <v/>
      </c>
    </row>
    <row r="10" spans="1:9" x14ac:dyDescent="0.25">
      <c r="A10" s="11"/>
      <c r="D10" s="12"/>
      <c r="E10" s="13"/>
      <c r="F10" s="13"/>
      <c r="H10" s="14" t="str">
        <f>IF($A10="","",((F10-E10)-(D10*'Settings'!$B$3)))</f>
        <v/>
      </c>
      <c r="I10" s="15" t="str">
        <f>IF($A10="","",COUNTIF('Jobs'!$B$2:$B$201,B10))</f>
        <v/>
      </c>
    </row>
    <row r="11" spans="1:9" x14ac:dyDescent="0.25">
      <c r="A11" s="11"/>
      <c r="D11" s="12"/>
      <c r="E11" s="13"/>
      <c r="F11" s="13"/>
      <c r="H11" s="14" t="str">
        <f>IF($A11="","",((F11-E11)-(D11*'Settings'!$B$3)))</f>
        <v/>
      </c>
      <c r="I11" s="15" t="str">
        <f>IF($A11="","",COUNTIF('Jobs'!$B$2:$B$201,B11))</f>
        <v/>
      </c>
    </row>
    <row r="12" spans="1:9" x14ac:dyDescent="0.25">
      <c r="A12" s="11"/>
      <c r="D12" s="12"/>
      <c r="E12" s="13"/>
      <c r="F12" s="13"/>
      <c r="H12" s="14" t="str">
        <f>IF($A12="","",((F12-E12)-(D12*'Settings'!$B$3)))</f>
        <v/>
      </c>
      <c r="I12" s="15" t="str">
        <f>IF($A12="","",COUNTIF('Jobs'!$B$2:$B$201,B12))</f>
        <v/>
      </c>
    </row>
    <row r="13" spans="1:9" x14ac:dyDescent="0.25">
      <c r="A13" s="11"/>
      <c r="D13" s="12"/>
      <c r="E13" s="13"/>
      <c r="F13" s="13"/>
      <c r="H13" s="14" t="str">
        <f>IF($A13="","",((F13-E13)-(D13*'Settings'!$B$3)))</f>
        <v/>
      </c>
      <c r="I13" s="15" t="str">
        <f>IF($A13="","",COUNTIF('Jobs'!$B$2:$B$201,B13))</f>
        <v/>
      </c>
    </row>
    <row r="14" spans="1:9" x14ac:dyDescent="0.25">
      <c r="A14" s="11"/>
      <c r="D14" s="12"/>
      <c r="E14" s="13"/>
      <c r="F14" s="13"/>
      <c r="H14" s="14" t="str">
        <f>IF($A14="","",((F14-E14)-(D14*'Settings'!$B$3)))</f>
        <v/>
      </c>
      <c r="I14" s="15" t="str">
        <f>IF($A14="","",COUNTIF('Jobs'!$B$2:$B$201,B14))</f>
        <v/>
      </c>
    </row>
    <row r="15" spans="1:9" x14ac:dyDescent="0.25">
      <c r="A15" s="11"/>
      <c r="D15" s="12"/>
      <c r="E15" s="13"/>
      <c r="F15" s="13"/>
      <c r="H15" s="14" t="str">
        <f>IF($A15="","",((F15-E15)-(D15*'Settings'!$B$3)))</f>
        <v/>
      </c>
      <c r="I15" s="15" t="str">
        <f>IF($A15="","",COUNTIF('Jobs'!$B$2:$B$201,B15))</f>
        <v/>
      </c>
    </row>
    <row r="16" spans="1:9" x14ac:dyDescent="0.25">
      <c r="A16" s="11"/>
      <c r="D16" s="12"/>
      <c r="E16" s="13"/>
      <c r="F16" s="13"/>
      <c r="H16" s="14" t="str">
        <f>IF($A16="","",((F16-E16)-(D16*'Settings'!$B$3)))</f>
        <v/>
      </c>
      <c r="I16" s="15" t="str">
        <f>IF($A16="","",COUNTIF('Jobs'!$B$2:$B$201,B16))</f>
        <v/>
      </c>
    </row>
    <row r="17" spans="1:9" x14ac:dyDescent="0.25">
      <c r="A17" s="11"/>
      <c r="D17" s="12"/>
      <c r="E17" s="13"/>
      <c r="F17" s="13"/>
      <c r="H17" s="14" t="str">
        <f>IF($A17="","",((F17-E17)-(D17*'Settings'!$B$3)))</f>
        <v/>
      </c>
      <c r="I17" s="15" t="str">
        <f>IF($A17="","",COUNTIF('Jobs'!$B$2:$B$201,B17))</f>
        <v/>
      </c>
    </row>
    <row r="18" spans="1:9" x14ac:dyDescent="0.25">
      <c r="A18" s="11"/>
      <c r="D18" s="12"/>
      <c r="E18" s="13"/>
      <c r="F18" s="13"/>
      <c r="H18" s="14" t="str">
        <f>IF($A18="","",((F18-E18)-(D18*'Settings'!$B$3)))</f>
        <v/>
      </c>
      <c r="I18" s="15" t="str">
        <f>IF($A18="","",COUNTIF('Jobs'!$B$2:$B$201,B18))</f>
        <v/>
      </c>
    </row>
    <row r="19" spans="1:9" x14ac:dyDescent="0.25">
      <c r="A19" s="11"/>
      <c r="D19" s="12"/>
      <c r="E19" s="13"/>
      <c r="F19" s="13"/>
      <c r="H19" s="14" t="str">
        <f>IF($A19="","",((F19-E19)-(D19*'Settings'!$B$3)))</f>
        <v/>
      </c>
      <c r="I19" s="15" t="str">
        <f>IF($A19="","",COUNTIF('Jobs'!$B$2:$B$201,B19))</f>
        <v/>
      </c>
    </row>
    <row r="20" spans="1:9" x14ac:dyDescent="0.25">
      <c r="A20" s="11"/>
      <c r="D20" s="12"/>
      <c r="E20" s="13"/>
      <c r="F20" s="13"/>
      <c r="H20" s="14" t="str">
        <f>IF($A20="","",((F20-E20)-(D20*'Settings'!$B$3)))</f>
        <v/>
      </c>
      <c r="I20" s="15" t="str">
        <f>IF($A20="","",COUNTIF('Jobs'!$B$2:$B$201,B20))</f>
        <v/>
      </c>
    </row>
    <row r="21" spans="1:9" x14ac:dyDescent="0.25">
      <c r="A21" s="11"/>
      <c r="D21" s="12"/>
      <c r="E21" s="13"/>
      <c r="F21" s="13"/>
      <c r="H21" s="14" t="str">
        <f>IF($A21="","",((F21-E21)-(D21*'Settings'!$B$3)))</f>
        <v/>
      </c>
      <c r="I21" s="15" t="str">
        <f>IF($A21="","",COUNTIF('Jobs'!$B$2:$B$201,B21))</f>
        <v/>
      </c>
    </row>
    <row r="22" spans="1:9" x14ac:dyDescent="0.25">
      <c r="A22" s="11"/>
      <c r="D22" s="12"/>
      <c r="E22" s="13"/>
      <c r="F22" s="13"/>
      <c r="H22" s="14" t="str">
        <f>IF($A22="","",((F22-E22)-(D22*'Settings'!$B$3)))</f>
        <v/>
      </c>
      <c r="I22" s="15" t="str">
        <f>IF($A22="","",COUNTIF('Jobs'!$B$2:$B$201,B22))</f>
        <v/>
      </c>
    </row>
    <row r="23" spans="1:9" x14ac:dyDescent="0.25">
      <c r="A23" s="11"/>
      <c r="D23" s="12"/>
      <c r="E23" s="13"/>
      <c r="F23" s="13"/>
      <c r="H23" s="14" t="str">
        <f>IF($A23="","",((F23-E23)-(D23*'Settings'!$B$3)))</f>
        <v/>
      </c>
      <c r="I23" s="15" t="str">
        <f>IF($A23="","",COUNTIF('Jobs'!$B$2:$B$201,B23))</f>
        <v/>
      </c>
    </row>
    <row r="24" spans="1:9" x14ac:dyDescent="0.25">
      <c r="A24" s="11"/>
      <c r="D24" s="12"/>
      <c r="E24" s="13"/>
      <c r="F24" s="13"/>
      <c r="H24" s="14" t="str">
        <f>IF($A24="","",((F24-E24)-(D24*'Settings'!$B$3)))</f>
        <v/>
      </c>
      <c r="I24" s="15" t="str">
        <f>IF($A24="","",COUNTIF('Jobs'!$B$2:$B$201,B24))</f>
        <v/>
      </c>
    </row>
    <row r="25" spans="1:9" x14ac:dyDescent="0.25">
      <c r="A25" s="11"/>
      <c r="D25" s="12"/>
      <c r="E25" s="13"/>
      <c r="F25" s="13"/>
      <c r="H25" s="14" t="str">
        <f>IF($A25="","",((F25-E25)-(D25*'Settings'!$B$3)))</f>
        <v/>
      </c>
      <c r="I25" s="15" t="str">
        <f>IF($A25="","",COUNTIF('Jobs'!$B$2:$B$201,B25))</f>
        <v/>
      </c>
    </row>
    <row r="26" spans="1:9" x14ac:dyDescent="0.25">
      <c r="A26" s="11"/>
      <c r="D26" s="12"/>
      <c r="E26" s="13"/>
      <c r="F26" s="13"/>
      <c r="H26" s="14" t="str">
        <f>IF($A26="","",((F26-E26)-(D26*'Settings'!$B$3)))</f>
        <v/>
      </c>
      <c r="I26" s="15" t="str">
        <f>IF($A26="","",COUNTIF('Jobs'!$B$2:$B$201,B26))</f>
        <v/>
      </c>
    </row>
    <row r="27" spans="1:9" x14ac:dyDescent="0.25">
      <c r="A27" s="11"/>
      <c r="D27" s="12"/>
      <c r="E27" s="13"/>
      <c r="F27" s="13"/>
      <c r="H27" s="14" t="str">
        <f>IF($A27="","",((F27-E27)-(D27*'Settings'!$B$3)))</f>
        <v/>
      </c>
      <c r="I27" s="15" t="str">
        <f>IF($A27="","",COUNTIF('Jobs'!$B$2:$B$201,B27))</f>
        <v/>
      </c>
    </row>
    <row r="28" spans="1:9" x14ac:dyDescent="0.25">
      <c r="A28" s="11"/>
      <c r="D28" s="12"/>
      <c r="E28" s="13"/>
      <c r="F28" s="13"/>
      <c r="H28" s="14" t="str">
        <f>IF($A28="","",((F28-E28)-(D28*'Settings'!$B$3)))</f>
        <v/>
      </c>
      <c r="I28" s="15" t="str">
        <f>IF($A28="","",COUNTIF('Jobs'!$B$2:$B$201,B28))</f>
        <v/>
      </c>
    </row>
    <row r="29" spans="1:9" x14ac:dyDescent="0.25">
      <c r="A29" s="11"/>
      <c r="D29" s="12"/>
      <c r="E29" s="13"/>
      <c r="F29" s="13"/>
      <c r="H29" s="14" t="str">
        <f>IF($A29="","",((F29-E29)-(D29*'Settings'!$B$3)))</f>
        <v/>
      </c>
      <c r="I29" s="15" t="str">
        <f>IF($A29="","",COUNTIF('Jobs'!$B$2:$B$201,B29))</f>
        <v/>
      </c>
    </row>
    <row r="30" spans="1:9" x14ac:dyDescent="0.25">
      <c r="A30" s="11"/>
      <c r="D30" s="12"/>
      <c r="E30" s="13"/>
      <c r="F30" s="13"/>
      <c r="H30" s="14" t="str">
        <f>IF($A30="","",((F30-E30)-(D30*'Settings'!$B$3)))</f>
        <v/>
      </c>
      <c r="I30" s="15" t="str">
        <f>IF($A30="","",COUNTIF('Jobs'!$B$2:$B$201,B30))</f>
        <v/>
      </c>
    </row>
    <row r="31" spans="1:9" x14ac:dyDescent="0.25">
      <c r="A31" s="11"/>
      <c r="D31" s="12"/>
      <c r="E31" s="13"/>
      <c r="F31" s="13"/>
      <c r="H31" s="14" t="str">
        <f>IF($A31="","",((F31-E31)-(D31*'Settings'!$B$3)))</f>
        <v/>
      </c>
      <c r="I31" s="15" t="str">
        <f>IF($A31="","",COUNTIF('Jobs'!$B$2:$B$201,B31))</f>
        <v/>
      </c>
    </row>
    <row r="32" spans="1:9" x14ac:dyDescent="0.25">
      <c r="A32" s="11"/>
      <c r="D32" s="12"/>
      <c r="E32" s="13"/>
      <c r="F32" s="13"/>
      <c r="H32" s="14" t="str">
        <f>IF($A32="","",((F32-E32)-(D32*'Settings'!$B$3)))</f>
        <v/>
      </c>
      <c r="I32" s="15" t="str">
        <f>IF($A32="","",COUNTIF('Jobs'!$B$2:$B$201,B32))</f>
        <v/>
      </c>
    </row>
    <row r="33" spans="1:9" x14ac:dyDescent="0.25">
      <c r="A33" s="11"/>
      <c r="D33" s="12"/>
      <c r="E33" s="13"/>
      <c r="F33" s="13"/>
      <c r="H33" s="14" t="str">
        <f>IF($A33="","",((F33-E33)-(D33*'Settings'!$B$3)))</f>
        <v/>
      </c>
      <c r="I33" s="15" t="str">
        <f>IF($A33="","",COUNTIF('Jobs'!$B$2:$B$201,B33))</f>
        <v/>
      </c>
    </row>
    <row r="34" spans="1:9" x14ac:dyDescent="0.25">
      <c r="A34" s="11"/>
      <c r="D34" s="12"/>
      <c r="E34" s="13"/>
      <c r="F34" s="13"/>
      <c r="H34" s="14" t="str">
        <f>IF($A34="","",((F34-E34)-(D34*'Settings'!$B$3)))</f>
        <v/>
      </c>
      <c r="I34" s="15" t="str">
        <f>IF($A34="","",COUNTIF('Jobs'!$B$2:$B$201,B34))</f>
        <v/>
      </c>
    </row>
    <row r="35" spans="1:9" x14ac:dyDescent="0.25">
      <c r="A35" s="11"/>
      <c r="D35" s="12"/>
      <c r="E35" s="13"/>
      <c r="F35" s="13"/>
      <c r="H35" s="14" t="str">
        <f>IF($A35="","",((F35-E35)-(D35*'Settings'!$B$3)))</f>
        <v/>
      </c>
      <c r="I35" s="15" t="str">
        <f>IF($A35="","",COUNTIF('Jobs'!$B$2:$B$201,B35))</f>
        <v/>
      </c>
    </row>
    <row r="36" spans="1:9" x14ac:dyDescent="0.25">
      <c r="A36" s="11"/>
      <c r="D36" s="12"/>
      <c r="E36" s="13"/>
      <c r="F36" s="13"/>
      <c r="H36" s="14" t="str">
        <f>IF($A36="","",((F36-E36)-(D36*'Settings'!$B$3)))</f>
        <v/>
      </c>
      <c r="I36" s="15" t="str">
        <f>IF($A36="","",COUNTIF('Jobs'!$B$2:$B$201,B36))</f>
        <v/>
      </c>
    </row>
    <row r="37" spans="1:9" x14ac:dyDescent="0.25">
      <c r="A37" s="11"/>
      <c r="D37" s="12"/>
      <c r="E37" s="13"/>
      <c r="F37" s="13"/>
      <c r="H37" s="14" t="str">
        <f>IF($A37="","",((F37-E37)-(D37*'Settings'!$B$3)))</f>
        <v/>
      </c>
      <c r="I37" s="15" t="str">
        <f>IF($A37="","",COUNTIF('Jobs'!$B$2:$B$201,B37))</f>
        <v/>
      </c>
    </row>
    <row r="38" spans="1:9" x14ac:dyDescent="0.25">
      <c r="A38" s="11"/>
      <c r="D38" s="12"/>
      <c r="E38" s="13"/>
      <c r="F38" s="13"/>
      <c r="H38" s="14" t="str">
        <f>IF($A38="","",((F38-E38)-(D38*'Settings'!$B$3)))</f>
        <v/>
      </c>
      <c r="I38" s="15" t="str">
        <f>IF($A38="","",COUNTIF('Jobs'!$B$2:$B$201,B38))</f>
        <v/>
      </c>
    </row>
    <row r="39" spans="1:9" x14ac:dyDescent="0.25">
      <c r="A39" s="11"/>
      <c r="D39" s="12"/>
      <c r="E39" s="13"/>
      <c r="F39" s="13"/>
      <c r="H39" s="14" t="str">
        <f>IF($A39="","",((F39-E39)-(D39*'Settings'!$B$3)))</f>
        <v/>
      </c>
      <c r="I39" s="15" t="str">
        <f>IF($A39="","",COUNTIF('Jobs'!$B$2:$B$201,B39))</f>
        <v/>
      </c>
    </row>
    <row r="40" spans="1:9" x14ac:dyDescent="0.25">
      <c r="A40" s="11"/>
      <c r="D40" s="12"/>
      <c r="E40" s="13"/>
      <c r="F40" s="13"/>
      <c r="H40" s="14" t="str">
        <f>IF($A40="","",((F40-E40)-(D40*'Settings'!$B$3)))</f>
        <v/>
      </c>
      <c r="I40" s="15" t="str">
        <f>IF($A40="","",COUNTIF('Jobs'!$B$2:$B$201,B40))</f>
        <v/>
      </c>
    </row>
    <row r="41" spans="1:9" x14ac:dyDescent="0.25">
      <c r="A41" s="11"/>
      <c r="D41" s="12"/>
      <c r="E41" s="13"/>
      <c r="F41" s="13"/>
      <c r="H41" s="14" t="str">
        <f>IF($A41="","",((F41-E41)-(D41*'Settings'!$B$3)))</f>
        <v/>
      </c>
      <c r="I41" s="15" t="str">
        <f>IF($A41="","",COUNTIF('Jobs'!$B$2:$B$201,B41))</f>
        <v/>
      </c>
    </row>
    <row r="42" spans="1:9" x14ac:dyDescent="0.25">
      <c r="A42" s="11"/>
      <c r="D42" s="12"/>
      <c r="E42" s="13"/>
      <c r="F42" s="13"/>
      <c r="H42" s="14" t="str">
        <f>IF($A42="","",((F42-E42)-(D42*'Settings'!$B$3)))</f>
        <v/>
      </c>
      <c r="I42" s="15" t="str">
        <f>IF($A42="","",COUNTIF('Jobs'!$B$2:$B$201,B42))</f>
        <v/>
      </c>
    </row>
    <row r="43" spans="1:9" x14ac:dyDescent="0.25">
      <c r="A43" s="11"/>
      <c r="D43" s="12"/>
      <c r="E43" s="13"/>
      <c r="F43" s="13"/>
      <c r="H43" s="14" t="str">
        <f>IF($A43="","",((F43-E43)-(D43*'Settings'!$B$3)))</f>
        <v/>
      </c>
      <c r="I43" s="15" t="str">
        <f>IF($A43="","",COUNTIF('Jobs'!$B$2:$B$201,B43))</f>
        <v/>
      </c>
    </row>
    <row r="44" spans="1:9" x14ac:dyDescent="0.25">
      <c r="A44" s="11"/>
      <c r="D44" s="12"/>
      <c r="E44" s="13"/>
      <c r="F44" s="13"/>
      <c r="H44" s="14" t="str">
        <f>IF($A44="","",((F44-E44)-(D44*'Settings'!$B$3)))</f>
        <v/>
      </c>
      <c r="I44" s="15" t="str">
        <f>IF($A44="","",COUNTIF('Jobs'!$B$2:$B$201,B44))</f>
        <v/>
      </c>
    </row>
    <row r="45" spans="1:9" x14ac:dyDescent="0.25">
      <c r="A45" s="11"/>
      <c r="D45" s="12"/>
      <c r="E45" s="13"/>
      <c r="F45" s="13"/>
      <c r="H45" s="14" t="str">
        <f>IF($A45="","",((F45-E45)-(D45*'Settings'!$B$3)))</f>
        <v/>
      </c>
      <c r="I45" s="15" t="str">
        <f>IF($A45="","",COUNTIF('Jobs'!$B$2:$B$201,B45))</f>
        <v/>
      </c>
    </row>
    <row r="46" spans="1:9" x14ac:dyDescent="0.25">
      <c r="A46" s="11"/>
      <c r="D46" s="12"/>
      <c r="E46" s="13"/>
      <c r="F46" s="13"/>
      <c r="H46" s="14" t="str">
        <f>IF($A46="","",((F46-E46)-(D46*'Settings'!$B$3)))</f>
        <v/>
      </c>
      <c r="I46" s="15" t="str">
        <f>IF($A46="","",COUNTIF('Jobs'!$B$2:$B$201,B46))</f>
        <v/>
      </c>
    </row>
    <row r="47" spans="1:9" x14ac:dyDescent="0.25">
      <c r="A47" s="11"/>
      <c r="D47" s="12"/>
      <c r="E47" s="13"/>
      <c r="F47" s="13"/>
      <c r="H47" s="14" t="str">
        <f>IF($A47="","",((F47-E47)-(D47*'Settings'!$B$3)))</f>
        <v/>
      </c>
      <c r="I47" s="15" t="str">
        <f>IF($A47="","",COUNTIF('Jobs'!$B$2:$B$201,B47))</f>
        <v/>
      </c>
    </row>
    <row r="48" spans="1:9" x14ac:dyDescent="0.25">
      <c r="A48" s="11"/>
      <c r="D48" s="12"/>
      <c r="E48" s="13"/>
      <c r="F48" s="13"/>
      <c r="H48" s="14" t="str">
        <f>IF($A48="","",((F48-E48)-(D48*'Settings'!$B$3)))</f>
        <v/>
      </c>
      <c r="I48" s="15" t="str">
        <f>IF($A48="","",COUNTIF('Jobs'!$B$2:$B$201,B48))</f>
        <v/>
      </c>
    </row>
    <row r="49" spans="1:9" x14ac:dyDescent="0.25">
      <c r="A49" s="11"/>
      <c r="D49" s="12"/>
      <c r="E49" s="13"/>
      <c r="F49" s="13"/>
      <c r="H49" s="14" t="str">
        <f>IF($A49="","",((F49-E49)-(D49*'Settings'!$B$3)))</f>
        <v/>
      </c>
      <c r="I49" s="15" t="str">
        <f>IF($A49="","",COUNTIF('Jobs'!$B$2:$B$201,B49))</f>
        <v/>
      </c>
    </row>
    <row r="50" spans="1:9" x14ac:dyDescent="0.25">
      <c r="A50" s="11"/>
      <c r="D50" s="12"/>
      <c r="E50" s="13"/>
      <c r="F50" s="13"/>
      <c r="H50" s="14" t="str">
        <f>IF($A50="","",((F50-E50)-(D50*'Settings'!$B$3)))</f>
        <v/>
      </c>
      <c r="I50" s="15" t="str">
        <f>IF($A50="","",COUNTIF('Jobs'!$B$2:$B$201,B50))</f>
        <v/>
      </c>
    </row>
    <row r="51" spans="1:9" x14ac:dyDescent="0.25">
      <c r="A51" s="11"/>
      <c r="D51" s="12"/>
      <c r="E51" s="13"/>
      <c r="F51" s="13"/>
      <c r="H51" s="14" t="str">
        <f>IF($A51="","",((F51-E51)-(D51*'Settings'!$B$3)))</f>
        <v/>
      </c>
      <c r="I51" s="15" t="str">
        <f>IF($A51="","",COUNTIF('Jobs'!$B$2:$B$201,B51))</f>
        <v/>
      </c>
    </row>
    <row r="52" spans="1:9" x14ac:dyDescent="0.25">
      <c r="A52" s="11"/>
      <c r="D52" s="12"/>
      <c r="E52" s="13"/>
      <c r="F52" s="13"/>
      <c r="H52" s="14" t="str">
        <f>IF($A52="","",((F52-E52)-(D52*'Settings'!$B$3)))</f>
        <v/>
      </c>
      <c r="I52" s="15" t="str">
        <f>IF($A52="","",COUNTIF('Jobs'!$B$2:$B$201,B52))</f>
        <v/>
      </c>
    </row>
    <row r="53" spans="1:9" x14ac:dyDescent="0.25">
      <c r="A53" s="11"/>
      <c r="D53" s="12"/>
      <c r="E53" s="13"/>
      <c r="F53" s="13"/>
      <c r="H53" s="14" t="str">
        <f>IF($A53="","",((F53-E53)-(D53*'Settings'!$B$3)))</f>
        <v/>
      </c>
      <c r="I53" s="15" t="str">
        <f>IF($A53="","",COUNTIF('Jobs'!$B$2:$B$201,B53))</f>
        <v/>
      </c>
    </row>
    <row r="54" spans="1:9" x14ac:dyDescent="0.25">
      <c r="A54" s="11"/>
      <c r="D54" s="12"/>
      <c r="E54" s="13"/>
      <c r="F54" s="13"/>
      <c r="H54" s="14" t="str">
        <f>IF($A54="","",((F54-E54)-(D54*'Settings'!$B$3)))</f>
        <v/>
      </c>
      <c r="I54" s="15" t="str">
        <f>IF($A54="","",COUNTIF('Jobs'!$B$2:$B$201,B54))</f>
        <v/>
      </c>
    </row>
    <row r="55" spans="1:9" x14ac:dyDescent="0.25">
      <c r="A55" s="11"/>
      <c r="D55" s="12"/>
      <c r="E55" s="13"/>
      <c r="F55" s="13"/>
      <c r="H55" s="14" t="str">
        <f>IF($A55="","",((F55-E55)-(D55*'Settings'!$B$3)))</f>
        <v/>
      </c>
      <c r="I55" s="15" t="str">
        <f>IF($A55="","",COUNTIF('Jobs'!$B$2:$B$201,B55))</f>
        <v/>
      </c>
    </row>
    <row r="56" spans="1:9" x14ac:dyDescent="0.25">
      <c r="A56" s="11"/>
      <c r="D56" s="12"/>
      <c r="E56" s="13"/>
      <c r="F56" s="13"/>
      <c r="H56" s="14" t="str">
        <f>IF($A56="","",((F56-E56)-(D56*'Settings'!$B$3)))</f>
        <v/>
      </c>
      <c r="I56" s="15" t="str">
        <f>IF($A56="","",COUNTIF('Jobs'!$B$2:$B$201,B56))</f>
        <v/>
      </c>
    </row>
    <row r="57" spans="1:9" x14ac:dyDescent="0.25">
      <c r="A57" s="11"/>
      <c r="D57" s="12"/>
      <c r="E57" s="13"/>
      <c r="F57" s="13"/>
      <c r="H57" s="14" t="str">
        <f>IF($A57="","",((F57-E57)-(D57*'Settings'!$B$3)))</f>
        <v/>
      </c>
      <c r="I57" s="15" t="str">
        <f>IF($A57="","",COUNTIF('Jobs'!$B$2:$B$201,B57))</f>
        <v/>
      </c>
    </row>
    <row r="58" spans="1:9" x14ac:dyDescent="0.25">
      <c r="A58" s="11"/>
      <c r="D58" s="12"/>
      <c r="E58" s="13"/>
      <c r="F58" s="13"/>
      <c r="H58" s="14" t="str">
        <f>IF($A58="","",((F58-E58)-(D58*'Settings'!$B$3)))</f>
        <v/>
      </c>
      <c r="I58" s="15" t="str">
        <f>IF($A58="","",COUNTIF('Jobs'!$B$2:$B$201,B58))</f>
        <v/>
      </c>
    </row>
    <row r="59" spans="1:9" x14ac:dyDescent="0.25">
      <c r="A59" s="11"/>
      <c r="D59" s="12"/>
      <c r="E59" s="13"/>
      <c r="F59" s="13"/>
      <c r="H59" s="14" t="str">
        <f>IF($A59="","",((F59-E59)-(D59*'Settings'!$B$3)))</f>
        <v/>
      </c>
      <c r="I59" s="15" t="str">
        <f>IF($A59="","",COUNTIF('Jobs'!$B$2:$B$201,B59))</f>
        <v/>
      </c>
    </row>
    <row r="60" spans="1:9" x14ac:dyDescent="0.25">
      <c r="A60" s="11"/>
      <c r="D60" s="12"/>
      <c r="E60" s="13"/>
      <c r="F60" s="13"/>
      <c r="H60" s="14" t="str">
        <f>IF($A60="","",((F60-E60)-(D60*'Settings'!$B$3)))</f>
        <v/>
      </c>
      <c r="I60" s="15" t="str">
        <f>IF($A60="","",COUNTIF('Jobs'!$B$2:$B$201,B60))</f>
        <v/>
      </c>
    </row>
    <row r="61" spans="1:9" x14ac:dyDescent="0.25">
      <c r="A61" s="11"/>
      <c r="D61" s="12"/>
      <c r="E61" s="13"/>
      <c r="F61" s="13"/>
      <c r="H61" s="14" t="str">
        <f>IF($A61="","",((F61-E61)-(D61*'Settings'!$B$3)))</f>
        <v/>
      </c>
      <c r="I61" s="15" t="str">
        <f>IF($A61="","",COUNTIF('Jobs'!$B$2:$B$201,B61))</f>
        <v/>
      </c>
    </row>
    <row r="62" spans="1:9" x14ac:dyDescent="0.25">
      <c r="A62" s="11"/>
      <c r="D62" s="12"/>
      <c r="E62" s="13"/>
      <c r="F62" s="13"/>
      <c r="H62" s="14" t="str">
        <f>IF($A62="","",((F62-E62)-(D62*'Settings'!$B$3)))</f>
        <v/>
      </c>
      <c r="I62" s="15" t="str">
        <f>IF($A62="","",COUNTIF('Jobs'!$B$2:$B$201,B62))</f>
        <v/>
      </c>
    </row>
    <row r="63" spans="1:9" x14ac:dyDescent="0.25">
      <c r="A63" s="11"/>
      <c r="D63" s="12"/>
      <c r="E63" s="13"/>
      <c r="F63" s="13"/>
      <c r="H63" s="14" t="str">
        <f>IF($A63="","",((F63-E63)-(D63*'Settings'!$B$3)))</f>
        <v/>
      </c>
      <c r="I63" s="15" t="str">
        <f>IF($A63="","",COUNTIF('Jobs'!$B$2:$B$201,B63))</f>
        <v/>
      </c>
    </row>
    <row r="64" spans="1:9" x14ac:dyDescent="0.25">
      <c r="A64" s="11"/>
      <c r="D64" s="12"/>
      <c r="E64" s="13"/>
      <c r="F64" s="13"/>
      <c r="H64" s="14" t="str">
        <f>IF($A64="","",((F64-E64)-(D64*'Settings'!$B$3)))</f>
        <v/>
      </c>
      <c r="I64" s="15" t="str">
        <f>IF($A64="","",COUNTIF('Jobs'!$B$2:$B$201,B64))</f>
        <v/>
      </c>
    </row>
    <row r="65" spans="1:9" x14ac:dyDescent="0.25">
      <c r="A65" s="11"/>
      <c r="D65" s="12"/>
      <c r="E65" s="13"/>
      <c r="F65" s="13"/>
      <c r="H65" s="14" t="str">
        <f>IF($A65="","",((F65-E65)-(D65*'Settings'!$B$3)))</f>
        <v/>
      </c>
      <c r="I65" s="15" t="str">
        <f>IF($A65="","",COUNTIF('Jobs'!$B$2:$B$201,B65))</f>
        <v/>
      </c>
    </row>
    <row r="66" spans="1:9" x14ac:dyDescent="0.25">
      <c r="A66" s="11"/>
      <c r="D66" s="12"/>
      <c r="E66" s="13"/>
      <c r="F66" s="13"/>
      <c r="H66" s="14" t="str">
        <f>IF($A66="","",((F66-E66)-(D66*'Settings'!$B$3)))</f>
        <v/>
      </c>
      <c r="I66" s="15" t="str">
        <f>IF($A66="","",COUNTIF('Jobs'!$B$2:$B$201,B66))</f>
        <v/>
      </c>
    </row>
    <row r="67" spans="1:9" x14ac:dyDescent="0.25">
      <c r="A67" s="11"/>
      <c r="D67" s="12"/>
      <c r="E67" s="13"/>
      <c r="F67" s="13"/>
      <c r="H67" s="14" t="str">
        <f>IF($A67="","",((F67-E67)-(D67*'Settings'!$B$3)))</f>
        <v/>
      </c>
      <c r="I67" s="15" t="str">
        <f>IF($A67="","",COUNTIF('Jobs'!$B$2:$B$201,B67))</f>
        <v/>
      </c>
    </row>
    <row r="68" spans="1:9" x14ac:dyDescent="0.25">
      <c r="A68" s="11"/>
      <c r="D68" s="12"/>
      <c r="E68" s="13"/>
      <c r="F68" s="13"/>
      <c r="H68" s="14" t="str">
        <f>IF($A68="","",((F68-E68)-(D68*'Settings'!$B$3)))</f>
        <v/>
      </c>
      <c r="I68" s="15" t="str">
        <f>IF($A68="","",COUNTIF('Jobs'!$B$2:$B$201,B68))</f>
        <v/>
      </c>
    </row>
    <row r="69" spans="1:9" x14ac:dyDescent="0.25">
      <c r="A69" s="11"/>
      <c r="D69" s="12"/>
      <c r="E69" s="13"/>
      <c r="F69" s="13"/>
      <c r="H69" s="14" t="str">
        <f>IF($A69="","",((F69-E69)-(D69*'Settings'!$B$3)))</f>
        <v/>
      </c>
      <c r="I69" s="15" t="str">
        <f>IF($A69="","",COUNTIF('Jobs'!$B$2:$B$201,B69))</f>
        <v/>
      </c>
    </row>
    <row r="70" spans="1:9" x14ac:dyDescent="0.25">
      <c r="A70" s="11"/>
      <c r="D70" s="12"/>
      <c r="E70" s="13"/>
      <c r="F70" s="13"/>
      <c r="H70" s="14" t="str">
        <f>IF($A70="","",((F70-E70)-(D70*'Settings'!$B$3)))</f>
        <v/>
      </c>
      <c r="I70" s="15" t="str">
        <f>IF($A70="","",COUNTIF('Jobs'!$B$2:$B$201,B70))</f>
        <v/>
      </c>
    </row>
    <row r="71" spans="1:9" x14ac:dyDescent="0.25">
      <c r="A71" s="11"/>
      <c r="D71" s="12"/>
      <c r="E71" s="13"/>
      <c r="F71" s="13"/>
      <c r="H71" s="14" t="str">
        <f>IF($A71="","",((F71-E71)-(D71*'Settings'!$B$3)))</f>
        <v/>
      </c>
      <c r="I71" s="15" t="str">
        <f>IF($A71="","",COUNTIF('Jobs'!$B$2:$B$201,B71))</f>
        <v/>
      </c>
    </row>
    <row r="72" spans="1:9" x14ac:dyDescent="0.25">
      <c r="A72" s="11"/>
      <c r="D72" s="12"/>
      <c r="E72" s="13"/>
      <c r="F72" s="13"/>
      <c r="H72" s="14" t="str">
        <f>IF($A72="","",((F72-E72)-(D72*'Settings'!$B$3)))</f>
        <v/>
      </c>
      <c r="I72" s="15" t="str">
        <f>IF($A72="","",COUNTIF('Jobs'!$B$2:$B$201,B72))</f>
        <v/>
      </c>
    </row>
    <row r="73" spans="1:9" x14ac:dyDescent="0.25">
      <c r="A73" s="11"/>
      <c r="D73" s="12"/>
      <c r="E73" s="13"/>
      <c r="F73" s="13"/>
      <c r="H73" s="14" t="str">
        <f>IF($A73="","",((F73-E73)-(D73*'Settings'!$B$3)))</f>
        <v/>
      </c>
      <c r="I73" s="15" t="str">
        <f>IF($A73="","",COUNTIF('Jobs'!$B$2:$B$201,B73))</f>
        <v/>
      </c>
    </row>
    <row r="74" spans="1:9" x14ac:dyDescent="0.25">
      <c r="A74" s="11"/>
      <c r="D74" s="12"/>
      <c r="E74" s="13"/>
      <c r="F74" s="13"/>
      <c r="H74" s="14" t="str">
        <f>IF($A74="","",((F74-E74)-(D74*'Settings'!$B$3)))</f>
        <v/>
      </c>
      <c r="I74" s="15" t="str">
        <f>IF($A74="","",COUNTIF('Jobs'!$B$2:$B$201,B74))</f>
        <v/>
      </c>
    </row>
    <row r="75" spans="1:9" x14ac:dyDescent="0.25">
      <c r="A75" s="11"/>
      <c r="D75" s="12"/>
      <c r="E75" s="13"/>
      <c r="F75" s="13"/>
      <c r="H75" s="14" t="str">
        <f>IF($A75="","",((F75-E75)-(D75*'Settings'!$B$3)))</f>
        <v/>
      </c>
      <c r="I75" s="15" t="str">
        <f>IF($A75="","",COUNTIF('Jobs'!$B$2:$B$201,B75))</f>
        <v/>
      </c>
    </row>
    <row r="76" spans="1:9" x14ac:dyDescent="0.25">
      <c r="A76" s="11"/>
      <c r="D76" s="12"/>
      <c r="E76" s="13"/>
      <c r="F76" s="13"/>
      <c r="H76" s="14" t="str">
        <f>IF($A76="","",((F76-E76)-(D76*'Settings'!$B$3)))</f>
        <v/>
      </c>
      <c r="I76" s="15" t="str">
        <f>IF($A76="","",COUNTIF('Jobs'!$B$2:$B$201,B76))</f>
        <v/>
      </c>
    </row>
    <row r="77" spans="1:9" x14ac:dyDescent="0.25">
      <c r="A77" s="11"/>
      <c r="D77" s="12"/>
      <c r="E77" s="13"/>
      <c r="F77" s="13"/>
      <c r="H77" s="14" t="str">
        <f>IF($A77="","",((F77-E77)-(D77*'Settings'!$B$3)))</f>
        <v/>
      </c>
      <c r="I77" s="15" t="str">
        <f>IF($A77="","",COUNTIF('Jobs'!$B$2:$B$201,B77))</f>
        <v/>
      </c>
    </row>
    <row r="78" spans="1:9" x14ac:dyDescent="0.25">
      <c r="A78" s="11"/>
      <c r="D78" s="12"/>
      <c r="E78" s="13"/>
      <c r="F78" s="13"/>
      <c r="H78" s="14" t="str">
        <f>IF($A78="","",((F78-E78)-(D78*'Settings'!$B$3)))</f>
        <v/>
      </c>
      <c r="I78" s="15" t="str">
        <f>IF($A78="","",COUNTIF('Jobs'!$B$2:$B$201,B78))</f>
        <v/>
      </c>
    </row>
    <row r="79" spans="1:9" x14ac:dyDescent="0.25">
      <c r="A79" s="11"/>
      <c r="D79" s="12"/>
      <c r="E79" s="13"/>
      <c r="F79" s="13"/>
      <c r="H79" s="14" t="str">
        <f>IF($A79="","",((F79-E79)-(D79*'Settings'!$B$3)))</f>
        <v/>
      </c>
      <c r="I79" s="15" t="str">
        <f>IF($A79="","",COUNTIF('Jobs'!$B$2:$B$201,B79))</f>
        <v/>
      </c>
    </row>
    <row r="80" spans="1:9" x14ac:dyDescent="0.25">
      <c r="A80" s="11"/>
      <c r="D80" s="12"/>
      <c r="E80" s="13"/>
      <c r="F80" s="13"/>
      <c r="H80" s="14" t="str">
        <f>IF($A80="","",((F80-E80)-(D80*'Settings'!$B$3)))</f>
        <v/>
      </c>
      <c r="I80" s="15" t="str">
        <f>IF($A80="","",COUNTIF('Jobs'!$B$2:$B$201,B80))</f>
        <v/>
      </c>
    </row>
    <row r="81" spans="1:9" x14ac:dyDescent="0.25">
      <c r="A81" s="11"/>
      <c r="D81" s="12"/>
      <c r="E81" s="13"/>
      <c r="F81" s="13"/>
      <c r="H81" s="14" t="str">
        <f>IF($A81="","",((F81-E81)-(D81*'Settings'!$B$3)))</f>
        <v/>
      </c>
      <c r="I81" s="15" t="str">
        <f>IF($A81="","",COUNTIF('Jobs'!$B$2:$B$201,B81))</f>
        <v/>
      </c>
    </row>
    <row r="82" spans="1:9" x14ac:dyDescent="0.25">
      <c r="A82" s="11"/>
      <c r="D82" s="12"/>
      <c r="E82" s="13"/>
      <c r="F82" s="13"/>
      <c r="H82" s="14" t="str">
        <f>IF($A82="","",((F82-E82)-(D82*'Settings'!$B$3)))</f>
        <v/>
      </c>
      <c r="I82" s="15" t="str">
        <f>IF($A82="","",COUNTIF('Jobs'!$B$2:$B$201,B82))</f>
        <v/>
      </c>
    </row>
    <row r="83" spans="1:9" x14ac:dyDescent="0.25">
      <c r="A83" s="11"/>
      <c r="D83" s="12"/>
      <c r="E83" s="13"/>
      <c r="F83" s="13"/>
      <c r="H83" s="14" t="str">
        <f>IF($A83="","",((F83-E83)-(D83*'Settings'!$B$3)))</f>
        <v/>
      </c>
      <c r="I83" s="15" t="str">
        <f>IF($A83="","",COUNTIF('Jobs'!$B$2:$B$201,B83))</f>
        <v/>
      </c>
    </row>
    <row r="84" spans="1:9" x14ac:dyDescent="0.25">
      <c r="A84" s="11"/>
      <c r="D84" s="12"/>
      <c r="E84" s="13"/>
      <c r="F84" s="13"/>
      <c r="H84" s="14" t="str">
        <f>IF($A84="","",((F84-E84)-(D84*'Settings'!$B$3)))</f>
        <v/>
      </c>
      <c r="I84" s="15" t="str">
        <f>IF($A84="","",COUNTIF('Jobs'!$B$2:$B$201,B84))</f>
        <v/>
      </c>
    </row>
    <row r="85" spans="1:9" x14ac:dyDescent="0.25">
      <c r="A85" s="11"/>
      <c r="D85" s="12"/>
      <c r="E85" s="13"/>
      <c r="F85" s="13"/>
      <c r="H85" s="14" t="str">
        <f>IF($A85="","",((F85-E85)-(D85*'Settings'!$B$3)))</f>
        <v/>
      </c>
      <c r="I85" s="15" t="str">
        <f>IF($A85="","",COUNTIF('Jobs'!$B$2:$B$201,B85))</f>
        <v/>
      </c>
    </row>
    <row r="86" spans="1:9" x14ac:dyDescent="0.25">
      <c r="A86" s="11"/>
      <c r="D86" s="12"/>
      <c r="E86" s="13"/>
      <c r="F86" s="13"/>
      <c r="H86" s="14" t="str">
        <f>IF($A86="","",((F86-E86)-(D86*'Settings'!$B$3)))</f>
        <v/>
      </c>
      <c r="I86" s="15" t="str">
        <f>IF($A86="","",COUNTIF('Jobs'!$B$2:$B$201,B86))</f>
        <v/>
      </c>
    </row>
    <row r="87" spans="1:9" x14ac:dyDescent="0.25">
      <c r="A87" s="11"/>
      <c r="D87" s="12"/>
      <c r="E87" s="13"/>
      <c r="F87" s="13"/>
      <c r="H87" s="14" t="str">
        <f>IF($A87="","",((F87-E87)-(D87*'Settings'!$B$3)))</f>
        <v/>
      </c>
      <c r="I87" s="15" t="str">
        <f>IF($A87="","",COUNTIF('Jobs'!$B$2:$B$201,B87))</f>
        <v/>
      </c>
    </row>
    <row r="88" spans="1:9" x14ac:dyDescent="0.25">
      <c r="A88" s="11"/>
      <c r="D88" s="12"/>
      <c r="E88" s="13"/>
      <c r="F88" s="13"/>
      <c r="H88" s="14" t="str">
        <f>IF($A88="","",((F88-E88)-(D88*'Settings'!$B$3)))</f>
        <v/>
      </c>
      <c r="I88" s="15" t="str">
        <f>IF($A88="","",COUNTIF('Jobs'!$B$2:$B$201,B88))</f>
        <v/>
      </c>
    </row>
    <row r="89" spans="1:9" x14ac:dyDescent="0.25">
      <c r="A89" s="11"/>
      <c r="D89" s="12"/>
      <c r="E89" s="13"/>
      <c r="F89" s="13"/>
      <c r="H89" s="14" t="str">
        <f>IF($A89="","",((F89-E89)-(D89*'Settings'!$B$3)))</f>
        <v/>
      </c>
      <c r="I89" s="15" t="str">
        <f>IF($A89="","",COUNTIF('Jobs'!$B$2:$B$201,B89))</f>
        <v/>
      </c>
    </row>
    <row r="90" spans="1:9" x14ac:dyDescent="0.25">
      <c r="A90" s="11"/>
      <c r="D90" s="12"/>
      <c r="E90" s="13"/>
      <c r="F90" s="13"/>
      <c r="H90" s="14" t="str">
        <f>IF($A90="","",((F90-E90)-(D90*'Settings'!$B$3)))</f>
        <v/>
      </c>
      <c r="I90" s="15" t="str">
        <f>IF($A90="","",COUNTIF('Jobs'!$B$2:$B$201,B90))</f>
        <v/>
      </c>
    </row>
    <row r="91" spans="1:9" x14ac:dyDescent="0.25">
      <c r="A91" s="11"/>
      <c r="D91" s="12"/>
      <c r="E91" s="13"/>
      <c r="F91" s="13"/>
      <c r="H91" s="14" t="str">
        <f>IF($A91="","",((F91-E91)-(D91*'Settings'!$B$3)))</f>
        <v/>
      </c>
      <c r="I91" s="15" t="str">
        <f>IF($A91="","",COUNTIF('Jobs'!$B$2:$B$201,B91))</f>
        <v/>
      </c>
    </row>
    <row r="92" spans="1:9" x14ac:dyDescent="0.25">
      <c r="A92" s="11"/>
      <c r="D92" s="12"/>
      <c r="E92" s="13"/>
      <c r="F92" s="13"/>
      <c r="H92" s="14" t="str">
        <f>IF($A92="","",((F92-E92)-(D92*'Settings'!$B$3)))</f>
        <v/>
      </c>
      <c r="I92" s="15" t="str">
        <f>IF($A92="","",COUNTIF('Jobs'!$B$2:$B$201,B92))</f>
        <v/>
      </c>
    </row>
    <row r="93" spans="1:9" x14ac:dyDescent="0.25">
      <c r="A93" s="11"/>
      <c r="D93" s="12"/>
      <c r="E93" s="13"/>
      <c r="F93" s="13"/>
      <c r="H93" s="14" t="str">
        <f>IF($A93="","",((F93-E93)-(D93*'Settings'!$B$3)))</f>
        <v/>
      </c>
      <c r="I93" s="15" t="str">
        <f>IF($A93="","",COUNTIF('Jobs'!$B$2:$B$201,B93))</f>
        <v/>
      </c>
    </row>
    <row r="94" spans="1:9" x14ac:dyDescent="0.25">
      <c r="A94" s="11"/>
      <c r="D94" s="12"/>
      <c r="E94" s="13"/>
      <c r="F94" s="13"/>
      <c r="H94" s="14" t="str">
        <f>IF($A94="","",((F94-E94)-(D94*'Settings'!$B$3)))</f>
        <v/>
      </c>
      <c r="I94" s="15" t="str">
        <f>IF($A94="","",COUNTIF('Jobs'!$B$2:$B$201,B94))</f>
        <v/>
      </c>
    </row>
    <row r="95" spans="1:9" x14ac:dyDescent="0.25">
      <c r="A95" s="11"/>
      <c r="D95" s="12"/>
      <c r="E95" s="13"/>
      <c r="F95" s="13"/>
      <c r="H95" s="14" t="str">
        <f>IF($A95="","",((F95-E95)-(D95*'Settings'!$B$3)))</f>
        <v/>
      </c>
      <c r="I95" s="15" t="str">
        <f>IF($A95="","",COUNTIF('Jobs'!$B$2:$B$201,B95))</f>
        <v/>
      </c>
    </row>
    <row r="96" spans="1:9" x14ac:dyDescent="0.25">
      <c r="A96" s="11"/>
      <c r="D96" s="12"/>
      <c r="E96" s="13"/>
      <c r="F96" s="13"/>
      <c r="H96" s="14" t="str">
        <f>IF($A96="","",((F96-E96)-(D96*'Settings'!$B$3)))</f>
        <v/>
      </c>
      <c r="I96" s="15" t="str">
        <f>IF($A96="","",COUNTIF('Jobs'!$B$2:$B$201,B96))</f>
        <v/>
      </c>
    </row>
    <row r="97" spans="1:9" x14ac:dyDescent="0.25">
      <c r="A97" s="11"/>
      <c r="D97" s="12"/>
      <c r="E97" s="13"/>
      <c r="F97" s="13"/>
      <c r="H97" s="14" t="str">
        <f>IF($A97="","",((F97-E97)-(D97*'Settings'!$B$3)))</f>
        <v/>
      </c>
      <c r="I97" s="15" t="str">
        <f>IF($A97="","",COUNTIF('Jobs'!$B$2:$B$201,B97))</f>
        <v/>
      </c>
    </row>
    <row r="98" spans="1:9" x14ac:dyDescent="0.25">
      <c r="A98" s="11"/>
      <c r="D98" s="12"/>
      <c r="E98" s="13"/>
      <c r="F98" s="13"/>
      <c r="H98" s="14" t="str">
        <f>IF($A98="","",((F98-E98)-(D98*'Settings'!$B$3)))</f>
        <v/>
      </c>
      <c r="I98" s="15" t="str">
        <f>IF($A98="","",COUNTIF('Jobs'!$B$2:$B$201,B98))</f>
        <v/>
      </c>
    </row>
    <row r="99" spans="1:9" x14ac:dyDescent="0.25">
      <c r="A99" s="11"/>
      <c r="D99" s="12"/>
      <c r="E99" s="13"/>
      <c r="F99" s="13"/>
      <c r="H99" s="14" t="str">
        <f>IF($A99="","",((F99-E99)-(D99*'Settings'!$B$3)))</f>
        <v/>
      </c>
      <c r="I99" s="15" t="str">
        <f>IF($A99="","",COUNTIF('Jobs'!$B$2:$B$201,B99))</f>
        <v/>
      </c>
    </row>
    <row r="100" spans="1:9" x14ac:dyDescent="0.25">
      <c r="A100" s="11"/>
      <c r="D100" s="12"/>
      <c r="E100" s="13"/>
      <c r="F100" s="13"/>
      <c r="H100" s="14" t="str">
        <f>IF($A100="","",((F100-E100)-(D100*'Settings'!$B$3)))</f>
        <v/>
      </c>
      <c r="I100" s="15" t="str">
        <f>IF($A100="","",COUNTIF('Jobs'!$B$2:$B$201,B100))</f>
        <v/>
      </c>
    </row>
    <row r="101" spans="1:9" x14ac:dyDescent="0.25">
      <c r="A101" s="11"/>
      <c r="D101" s="12"/>
      <c r="E101" s="13"/>
      <c r="F101" s="13"/>
      <c r="H101" s="14" t="str">
        <f>IF($A101="","",((F101-E101)-(D101*'Settings'!$B$3)))</f>
        <v/>
      </c>
      <c r="I101" s="15" t="str">
        <f>IF($A101="","",COUNTIF('Jobs'!$B$2:$B$201,B101))</f>
        <v/>
      </c>
    </row>
    <row r="102" spans="1:9" x14ac:dyDescent="0.25">
      <c r="A102" s="11"/>
      <c r="D102" s="12"/>
      <c r="E102" s="13"/>
      <c r="F102" s="13"/>
      <c r="H102" s="14" t="str">
        <f>IF($A102="","",((F102-E102)-(D102*'Settings'!$B$3)))</f>
        <v/>
      </c>
      <c r="I102" s="15" t="str">
        <f>IF($A102="","",COUNTIF('Jobs'!$B$2:$B$201,B102))</f>
        <v/>
      </c>
    </row>
    <row r="103" spans="1:9" x14ac:dyDescent="0.25">
      <c r="A103" s="11"/>
      <c r="D103" s="12"/>
      <c r="E103" s="13"/>
      <c r="F103" s="13"/>
      <c r="H103" s="14" t="str">
        <f>IF($A103="","",((F103-E103)-(D103*'Settings'!$B$3)))</f>
        <v/>
      </c>
      <c r="I103" s="15" t="str">
        <f>IF($A103="","",COUNTIF('Jobs'!$B$2:$B$201,B103))</f>
        <v/>
      </c>
    </row>
    <row r="104" spans="1:9" x14ac:dyDescent="0.25">
      <c r="A104" s="11"/>
      <c r="D104" s="12"/>
      <c r="E104" s="13"/>
      <c r="F104" s="13"/>
      <c r="H104" s="14" t="str">
        <f>IF($A104="","",((F104-E104)-(D104*'Settings'!$B$3)))</f>
        <v/>
      </c>
      <c r="I104" s="15" t="str">
        <f>IF($A104="","",COUNTIF('Jobs'!$B$2:$B$201,B104))</f>
        <v/>
      </c>
    </row>
    <row r="105" spans="1:9" x14ac:dyDescent="0.25">
      <c r="A105" s="11"/>
      <c r="D105" s="12"/>
      <c r="E105" s="13"/>
      <c r="F105" s="13"/>
      <c r="H105" s="14" t="str">
        <f>IF($A105="","",((F105-E105)-(D105*'Settings'!$B$3)))</f>
        <v/>
      </c>
      <c r="I105" s="15" t="str">
        <f>IF($A105="","",COUNTIF('Jobs'!$B$2:$B$201,B105))</f>
        <v/>
      </c>
    </row>
    <row r="106" spans="1:9" x14ac:dyDescent="0.25">
      <c r="A106" s="11"/>
      <c r="D106" s="12"/>
      <c r="E106" s="13"/>
      <c r="F106" s="13"/>
      <c r="H106" s="14" t="str">
        <f>IF($A106="","",((F106-E106)-(D106*'Settings'!$B$3)))</f>
        <v/>
      </c>
      <c r="I106" s="15" t="str">
        <f>IF($A106="","",COUNTIF('Jobs'!$B$2:$B$201,B106))</f>
        <v/>
      </c>
    </row>
    <row r="107" spans="1:9" x14ac:dyDescent="0.25">
      <c r="A107" s="11"/>
      <c r="D107" s="12"/>
      <c r="E107" s="13"/>
      <c r="F107" s="13"/>
      <c r="H107" s="14" t="str">
        <f>IF($A107="","",((F107-E107)-(D107*'Settings'!$B$3)))</f>
        <v/>
      </c>
      <c r="I107" s="15" t="str">
        <f>IF($A107="","",COUNTIF('Jobs'!$B$2:$B$201,B107))</f>
        <v/>
      </c>
    </row>
    <row r="108" spans="1:9" x14ac:dyDescent="0.25">
      <c r="A108" s="11"/>
      <c r="D108" s="12"/>
      <c r="E108" s="13"/>
      <c r="F108" s="13"/>
      <c r="H108" s="14" t="str">
        <f>IF($A108="","",((F108-E108)-(D108*'Settings'!$B$3)))</f>
        <v/>
      </c>
      <c r="I108" s="15" t="str">
        <f>IF($A108="","",COUNTIF('Jobs'!$B$2:$B$201,B108))</f>
        <v/>
      </c>
    </row>
    <row r="109" spans="1:9" x14ac:dyDescent="0.25">
      <c r="A109" s="11"/>
      <c r="D109" s="12"/>
      <c r="E109" s="13"/>
      <c r="F109" s="13"/>
      <c r="H109" s="14" t="str">
        <f>IF($A109="","",((F109-E109)-(D109*'Settings'!$B$3)))</f>
        <v/>
      </c>
      <c r="I109" s="15" t="str">
        <f>IF($A109="","",COUNTIF('Jobs'!$B$2:$B$201,B109))</f>
        <v/>
      </c>
    </row>
    <row r="110" spans="1:9" x14ac:dyDescent="0.25">
      <c r="A110" s="11"/>
      <c r="D110" s="12"/>
      <c r="E110" s="13"/>
      <c r="F110" s="13"/>
      <c r="H110" s="14" t="str">
        <f>IF($A110="","",((F110-E110)-(D110*'Settings'!$B$3)))</f>
        <v/>
      </c>
      <c r="I110" s="15" t="str">
        <f>IF($A110="","",COUNTIF('Jobs'!$B$2:$B$201,B110))</f>
        <v/>
      </c>
    </row>
    <row r="111" spans="1:9" x14ac:dyDescent="0.25">
      <c r="A111" s="11"/>
      <c r="D111" s="12"/>
      <c r="E111" s="13"/>
      <c r="F111" s="13"/>
      <c r="H111" s="14" t="str">
        <f>IF($A111="","",((F111-E111)-(D111*'Settings'!$B$3)))</f>
        <v/>
      </c>
      <c r="I111" s="15" t="str">
        <f>IF($A111="","",COUNTIF('Jobs'!$B$2:$B$201,B111))</f>
        <v/>
      </c>
    </row>
    <row r="112" spans="1:9" x14ac:dyDescent="0.25">
      <c r="A112" s="11"/>
      <c r="D112" s="12"/>
      <c r="E112" s="13"/>
      <c r="F112" s="13"/>
      <c r="H112" s="14" t="str">
        <f>IF($A112="","",((F112-E112)-(D112*'Settings'!$B$3)))</f>
        <v/>
      </c>
      <c r="I112" s="15" t="str">
        <f>IF($A112="","",COUNTIF('Jobs'!$B$2:$B$201,B112))</f>
        <v/>
      </c>
    </row>
    <row r="113" spans="1:9" x14ac:dyDescent="0.25">
      <c r="A113" s="11"/>
      <c r="D113" s="12"/>
      <c r="E113" s="13"/>
      <c r="F113" s="13"/>
      <c r="H113" s="14" t="str">
        <f>IF($A113="","",((F113-E113)-(D113*'Settings'!$B$3)))</f>
        <v/>
      </c>
      <c r="I113" s="15" t="str">
        <f>IF($A113="","",COUNTIF('Jobs'!$B$2:$B$201,B113))</f>
        <v/>
      </c>
    </row>
    <row r="114" spans="1:9" x14ac:dyDescent="0.25">
      <c r="A114" s="11"/>
      <c r="D114" s="12"/>
      <c r="E114" s="13"/>
      <c r="F114" s="13"/>
      <c r="H114" s="14" t="str">
        <f>IF($A114="","",((F114-E114)-(D114*'Settings'!$B$3)))</f>
        <v/>
      </c>
      <c r="I114" s="15" t="str">
        <f>IF($A114="","",COUNTIF('Jobs'!$B$2:$B$201,B114))</f>
        <v/>
      </c>
    </row>
    <row r="115" spans="1:9" x14ac:dyDescent="0.25">
      <c r="A115" s="11"/>
      <c r="D115" s="12"/>
      <c r="E115" s="13"/>
      <c r="F115" s="13"/>
      <c r="H115" s="14" t="str">
        <f>IF($A115="","",((F115-E115)-(D115*'Settings'!$B$3)))</f>
        <v/>
      </c>
      <c r="I115" s="15" t="str">
        <f>IF($A115="","",COUNTIF('Jobs'!$B$2:$B$201,B115))</f>
        <v/>
      </c>
    </row>
    <row r="116" spans="1:9" x14ac:dyDescent="0.25">
      <c r="A116" s="11"/>
      <c r="D116" s="12"/>
      <c r="E116" s="13"/>
      <c r="F116" s="13"/>
      <c r="H116" s="14" t="str">
        <f>IF($A116="","",((F116-E116)-(D116*'Settings'!$B$3)))</f>
        <v/>
      </c>
      <c r="I116" s="15" t="str">
        <f>IF($A116="","",COUNTIF('Jobs'!$B$2:$B$201,B116))</f>
        <v/>
      </c>
    </row>
    <row r="117" spans="1:9" x14ac:dyDescent="0.25">
      <c r="A117" s="11"/>
      <c r="D117" s="12"/>
      <c r="E117" s="13"/>
      <c r="F117" s="13"/>
      <c r="H117" s="14" t="str">
        <f>IF($A117="","",((F117-E117)-(D117*'Settings'!$B$3)))</f>
        <v/>
      </c>
      <c r="I117" s="15" t="str">
        <f>IF($A117="","",COUNTIF('Jobs'!$B$2:$B$201,B117))</f>
        <v/>
      </c>
    </row>
    <row r="118" spans="1:9" x14ac:dyDescent="0.25">
      <c r="A118" s="11"/>
      <c r="D118" s="12"/>
      <c r="E118" s="13"/>
      <c r="F118" s="13"/>
      <c r="H118" s="14" t="str">
        <f>IF($A118="","",((F118-E118)-(D118*'Settings'!$B$3)))</f>
        <v/>
      </c>
      <c r="I118" s="15" t="str">
        <f>IF($A118="","",COUNTIF('Jobs'!$B$2:$B$201,B118))</f>
        <v/>
      </c>
    </row>
    <row r="119" spans="1:9" x14ac:dyDescent="0.25">
      <c r="A119" s="11"/>
      <c r="D119" s="12"/>
      <c r="E119" s="13"/>
      <c r="F119" s="13"/>
      <c r="H119" s="14" t="str">
        <f>IF($A119="","",((F119-E119)-(D119*'Settings'!$B$3)))</f>
        <v/>
      </c>
      <c r="I119" s="15" t="str">
        <f>IF($A119="","",COUNTIF('Jobs'!$B$2:$B$201,B119))</f>
        <v/>
      </c>
    </row>
    <row r="120" spans="1:9" x14ac:dyDescent="0.25">
      <c r="A120" s="11"/>
      <c r="D120" s="12"/>
      <c r="E120" s="13"/>
      <c r="F120" s="13"/>
      <c r="H120" s="14" t="str">
        <f>IF($A120="","",((F120-E120)-(D120*'Settings'!$B$3)))</f>
        <v/>
      </c>
      <c r="I120" s="15" t="str">
        <f>IF($A120="","",COUNTIF('Jobs'!$B$2:$B$201,B120))</f>
        <v/>
      </c>
    </row>
    <row r="121" spans="1:9" x14ac:dyDescent="0.25">
      <c r="A121" s="11"/>
      <c r="D121" s="12"/>
      <c r="E121" s="13"/>
      <c r="F121" s="13"/>
      <c r="H121" s="14" t="str">
        <f>IF($A121="","",((F121-E121)-(D121*'Settings'!$B$3)))</f>
        <v/>
      </c>
      <c r="I121" s="15" t="str">
        <f>IF($A121="","",COUNTIF('Jobs'!$B$2:$B$201,B121))</f>
        <v/>
      </c>
    </row>
    <row r="122" spans="1:9" x14ac:dyDescent="0.25">
      <c r="A122" s="11"/>
      <c r="D122" s="12"/>
      <c r="E122" s="13"/>
      <c r="F122" s="13"/>
      <c r="H122" s="14" t="str">
        <f>IF($A122="","",((F122-E122)-(D122*'Settings'!$B$3)))</f>
        <v/>
      </c>
      <c r="I122" s="15" t="str">
        <f>IF($A122="","",COUNTIF('Jobs'!$B$2:$B$201,B122))</f>
        <v/>
      </c>
    </row>
    <row r="123" spans="1:9" x14ac:dyDescent="0.25">
      <c r="A123" s="11"/>
      <c r="D123" s="12"/>
      <c r="E123" s="13"/>
      <c r="F123" s="13"/>
      <c r="H123" s="14" t="str">
        <f>IF($A123="","",((F123-E123)-(D123*'Settings'!$B$3)))</f>
        <v/>
      </c>
      <c r="I123" s="15" t="str">
        <f>IF($A123="","",COUNTIF('Jobs'!$B$2:$B$201,B123))</f>
        <v/>
      </c>
    </row>
    <row r="124" spans="1:9" x14ac:dyDescent="0.25">
      <c r="A124" s="11"/>
      <c r="D124" s="12"/>
      <c r="E124" s="13"/>
      <c r="F124" s="13"/>
      <c r="H124" s="14" t="str">
        <f>IF($A124="","",((F124-E124)-(D124*'Settings'!$B$3)))</f>
        <v/>
      </c>
      <c r="I124" s="15" t="str">
        <f>IF($A124="","",COUNTIF('Jobs'!$B$2:$B$201,B124))</f>
        <v/>
      </c>
    </row>
    <row r="125" spans="1:9" x14ac:dyDescent="0.25">
      <c r="A125" s="11"/>
      <c r="D125" s="12"/>
      <c r="E125" s="13"/>
      <c r="F125" s="13"/>
      <c r="H125" s="14" t="str">
        <f>IF($A125="","",((F125-E125)-(D125*'Settings'!$B$3)))</f>
        <v/>
      </c>
      <c r="I125" s="15" t="str">
        <f>IF($A125="","",COUNTIF('Jobs'!$B$2:$B$201,B125))</f>
        <v/>
      </c>
    </row>
    <row r="126" spans="1:9" x14ac:dyDescent="0.25">
      <c r="A126" s="11"/>
      <c r="D126" s="12"/>
      <c r="E126" s="13"/>
      <c r="F126" s="13"/>
      <c r="H126" s="14" t="str">
        <f>IF($A126="","",((F126-E126)-(D126*'Settings'!$B$3)))</f>
        <v/>
      </c>
      <c r="I126" s="15" t="str">
        <f>IF($A126="","",COUNTIF('Jobs'!$B$2:$B$201,B126))</f>
        <v/>
      </c>
    </row>
    <row r="127" spans="1:9" x14ac:dyDescent="0.25">
      <c r="A127" s="11"/>
      <c r="D127" s="12"/>
      <c r="E127" s="13"/>
      <c r="F127" s="13"/>
      <c r="H127" s="14" t="str">
        <f>IF($A127="","",((F127-E127)-(D127*'Settings'!$B$3)))</f>
        <v/>
      </c>
      <c r="I127" s="15" t="str">
        <f>IF($A127="","",COUNTIF('Jobs'!$B$2:$B$201,B127))</f>
        <v/>
      </c>
    </row>
    <row r="128" spans="1:9" x14ac:dyDescent="0.25">
      <c r="A128" s="11"/>
      <c r="D128" s="12"/>
      <c r="E128" s="13"/>
      <c r="F128" s="13"/>
      <c r="H128" s="14" t="str">
        <f>IF($A128="","",((F128-E128)-(D128*'Settings'!$B$3)))</f>
        <v/>
      </c>
      <c r="I128" s="15" t="str">
        <f>IF($A128="","",COUNTIF('Jobs'!$B$2:$B$201,B128))</f>
        <v/>
      </c>
    </row>
    <row r="129" spans="1:9" x14ac:dyDescent="0.25">
      <c r="A129" s="11"/>
      <c r="D129" s="12"/>
      <c r="E129" s="13"/>
      <c r="F129" s="13"/>
      <c r="H129" s="14" t="str">
        <f>IF($A129="","",((F129-E129)-(D129*'Settings'!$B$3)))</f>
        <v/>
      </c>
      <c r="I129" s="15" t="str">
        <f>IF($A129="","",COUNTIF('Jobs'!$B$2:$B$201,B129))</f>
        <v/>
      </c>
    </row>
    <row r="130" spans="1:9" x14ac:dyDescent="0.25">
      <c r="A130" s="11"/>
      <c r="D130" s="12"/>
      <c r="E130" s="13"/>
      <c r="F130" s="13"/>
      <c r="H130" s="14" t="str">
        <f>IF($A130="","",((F130-E130)-(D130*'Settings'!$B$3)))</f>
        <v/>
      </c>
      <c r="I130" s="15" t="str">
        <f>IF($A130="","",COUNTIF('Jobs'!$B$2:$B$201,B130))</f>
        <v/>
      </c>
    </row>
    <row r="131" spans="1:9" x14ac:dyDescent="0.25">
      <c r="A131" s="11"/>
      <c r="D131" s="12"/>
      <c r="E131" s="13"/>
      <c r="F131" s="13"/>
      <c r="H131" s="14" t="str">
        <f>IF($A131="","",((F131-E131)-(D131*'Settings'!$B$3)))</f>
        <v/>
      </c>
      <c r="I131" s="15" t="str">
        <f>IF($A131="","",COUNTIF('Jobs'!$B$2:$B$201,B131))</f>
        <v/>
      </c>
    </row>
    <row r="132" spans="1:9" x14ac:dyDescent="0.25">
      <c r="A132" s="11"/>
      <c r="D132" s="12"/>
      <c r="E132" s="13"/>
      <c r="F132" s="13"/>
      <c r="H132" s="14" t="str">
        <f>IF($A132="","",((F132-E132)-(D132*'Settings'!$B$3)))</f>
        <v/>
      </c>
      <c r="I132" s="15" t="str">
        <f>IF($A132="","",COUNTIF('Jobs'!$B$2:$B$201,B132))</f>
        <v/>
      </c>
    </row>
    <row r="133" spans="1:9" x14ac:dyDescent="0.25">
      <c r="A133" s="11"/>
      <c r="D133" s="12"/>
      <c r="E133" s="13"/>
      <c r="F133" s="13"/>
      <c r="H133" s="14" t="str">
        <f>IF($A133="","",((F133-E133)-(D133*'Settings'!$B$3)))</f>
        <v/>
      </c>
      <c r="I133" s="15" t="str">
        <f>IF($A133="","",COUNTIF('Jobs'!$B$2:$B$201,B133))</f>
        <v/>
      </c>
    </row>
    <row r="134" spans="1:9" x14ac:dyDescent="0.25">
      <c r="A134" s="11"/>
      <c r="D134" s="12"/>
      <c r="E134" s="13"/>
      <c r="F134" s="13"/>
      <c r="H134" s="14" t="str">
        <f>IF($A134="","",((F134-E134)-(D134*'Settings'!$B$3)))</f>
        <v/>
      </c>
      <c r="I134" s="15" t="str">
        <f>IF($A134="","",COUNTIF('Jobs'!$B$2:$B$201,B134))</f>
        <v/>
      </c>
    </row>
    <row r="135" spans="1:9" x14ac:dyDescent="0.25">
      <c r="A135" s="11"/>
      <c r="D135" s="12"/>
      <c r="E135" s="13"/>
      <c r="F135" s="13"/>
      <c r="H135" s="14" t="str">
        <f>IF($A135="","",((F135-E135)-(D135*'Settings'!$B$3)))</f>
        <v/>
      </c>
      <c r="I135" s="15" t="str">
        <f>IF($A135="","",COUNTIF('Jobs'!$B$2:$B$201,B135))</f>
        <v/>
      </c>
    </row>
    <row r="136" spans="1:9" x14ac:dyDescent="0.25">
      <c r="A136" s="11"/>
      <c r="D136" s="12"/>
      <c r="E136" s="13"/>
      <c r="F136" s="13"/>
      <c r="H136" s="14" t="str">
        <f>IF($A136="","",((F136-E136)-(D136*'Settings'!$B$3)))</f>
        <v/>
      </c>
      <c r="I136" s="15" t="str">
        <f>IF($A136="","",COUNTIF('Jobs'!$B$2:$B$201,B136))</f>
        <v/>
      </c>
    </row>
    <row r="137" spans="1:9" x14ac:dyDescent="0.25">
      <c r="A137" s="11"/>
      <c r="D137" s="12"/>
      <c r="E137" s="13"/>
      <c r="F137" s="13"/>
      <c r="H137" s="14" t="str">
        <f>IF($A137="","",((F137-E137)-(D137*'Settings'!$B$3)))</f>
        <v/>
      </c>
      <c r="I137" s="15" t="str">
        <f>IF($A137="","",COUNTIF('Jobs'!$B$2:$B$201,B137))</f>
        <v/>
      </c>
    </row>
    <row r="138" spans="1:9" x14ac:dyDescent="0.25">
      <c r="A138" s="11"/>
      <c r="D138" s="12"/>
      <c r="E138" s="13"/>
      <c r="F138" s="13"/>
      <c r="H138" s="14" t="str">
        <f>IF($A138="","",((F138-E138)-(D138*'Settings'!$B$3)))</f>
        <v/>
      </c>
      <c r="I138" s="15" t="str">
        <f>IF($A138="","",COUNTIF('Jobs'!$B$2:$B$201,B138))</f>
        <v/>
      </c>
    </row>
    <row r="139" spans="1:9" x14ac:dyDescent="0.25">
      <c r="A139" s="11"/>
      <c r="D139" s="12"/>
      <c r="E139" s="13"/>
      <c r="F139" s="13"/>
      <c r="H139" s="14" t="str">
        <f>IF($A139="","",((F139-E139)-(D139*'Settings'!$B$3)))</f>
        <v/>
      </c>
      <c r="I139" s="15" t="str">
        <f>IF($A139="","",COUNTIF('Jobs'!$B$2:$B$201,B139))</f>
        <v/>
      </c>
    </row>
    <row r="140" spans="1:9" x14ac:dyDescent="0.25">
      <c r="A140" s="11"/>
      <c r="D140" s="12"/>
      <c r="E140" s="13"/>
      <c r="F140" s="13"/>
      <c r="H140" s="14" t="str">
        <f>IF($A140="","",((F140-E140)-(D140*'Settings'!$B$3)))</f>
        <v/>
      </c>
      <c r="I140" s="15" t="str">
        <f>IF($A140="","",COUNTIF('Jobs'!$B$2:$B$201,B140))</f>
        <v/>
      </c>
    </row>
    <row r="141" spans="1:9" x14ac:dyDescent="0.25">
      <c r="A141" s="11"/>
      <c r="D141" s="12"/>
      <c r="E141" s="13"/>
      <c r="F141" s="13"/>
      <c r="H141" s="14" t="str">
        <f>IF($A141="","",((F141-E141)-(D141*'Settings'!$B$3)))</f>
        <v/>
      </c>
      <c r="I141" s="15" t="str">
        <f>IF($A141="","",COUNTIF('Jobs'!$B$2:$B$201,B141))</f>
        <v/>
      </c>
    </row>
    <row r="142" spans="1:9" x14ac:dyDescent="0.25">
      <c r="A142" s="11"/>
      <c r="D142" s="12"/>
      <c r="E142" s="13"/>
      <c r="F142" s="13"/>
      <c r="H142" s="14" t="str">
        <f>IF($A142="","",((F142-E142)-(D142*'Settings'!$B$3)))</f>
        <v/>
      </c>
      <c r="I142" s="15" t="str">
        <f>IF($A142="","",COUNTIF('Jobs'!$B$2:$B$201,B142))</f>
        <v/>
      </c>
    </row>
    <row r="143" spans="1:9" x14ac:dyDescent="0.25">
      <c r="A143" s="11"/>
      <c r="D143" s="12"/>
      <c r="E143" s="13"/>
      <c r="F143" s="13"/>
      <c r="H143" s="14" t="str">
        <f>IF($A143="","",((F143-E143)-(D143*'Settings'!$B$3)))</f>
        <v/>
      </c>
      <c r="I143" s="15" t="str">
        <f>IF($A143="","",COUNTIF('Jobs'!$B$2:$B$201,B143))</f>
        <v/>
      </c>
    </row>
    <row r="144" spans="1:9" x14ac:dyDescent="0.25">
      <c r="A144" s="11"/>
      <c r="D144" s="12"/>
      <c r="E144" s="13"/>
      <c r="F144" s="13"/>
      <c r="H144" s="14" t="str">
        <f>IF($A144="","",((F144-E144)-(D144*'Settings'!$B$3)))</f>
        <v/>
      </c>
      <c r="I144" s="15" t="str">
        <f>IF($A144="","",COUNTIF('Jobs'!$B$2:$B$201,B144))</f>
        <v/>
      </c>
    </row>
    <row r="145" spans="1:9" x14ac:dyDescent="0.25">
      <c r="A145" s="11"/>
      <c r="D145" s="12"/>
      <c r="E145" s="13"/>
      <c r="F145" s="13"/>
      <c r="H145" s="14" t="str">
        <f>IF($A145="","",((F145-E145)-(D145*'Settings'!$B$3)))</f>
        <v/>
      </c>
      <c r="I145" s="15" t="str">
        <f>IF($A145="","",COUNTIF('Jobs'!$B$2:$B$201,B145))</f>
        <v/>
      </c>
    </row>
    <row r="146" spans="1:9" x14ac:dyDescent="0.25">
      <c r="A146" s="11"/>
      <c r="D146" s="12"/>
      <c r="E146" s="13"/>
      <c r="F146" s="13"/>
      <c r="H146" s="14" t="str">
        <f>IF($A146="","",((F146-E146)-(D146*'Settings'!$B$3)))</f>
        <v/>
      </c>
      <c r="I146" s="15" t="str">
        <f>IF($A146="","",COUNTIF('Jobs'!$B$2:$B$201,B146))</f>
        <v/>
      </c>
    </row>
    <row r="147" spans="1:9" x14ac:dyDescent="0.25">
      <c r="A147" s="11"/>
      <c r="D147" s="12"/>
      <c r="E147" s="13"/>
      <c r="F147" s="13"/>
      <c r="H147" s="14" t="str">
        <f>IF($A147="","",((F147-E147)-(D147*'Settings'!$B$3)))</f>
        <v/>
      </c>
      <c r="I147" s="15" t="str">
        <f>IF($A147="","",COUNTIF('Jobs'!$B$2:$B$201,B147))</f>
        <v/>
      </c>
    </row>
    <row r="148" spans="1:9" x14ac:dyDescent="0.25">
      <c r="A148" s="11"/>
      <c r="D148" s="12"/>
      <c r="E148" s="13"/>
      <c r="F148" s="13"/>
      <c r="H148" s="14" t="str">
        <f>IF($A148="","",((F148-E148)-(D148*'Settings'!$B$3)))</f>
        <v/>
      </c>
      <c r="I148" s="15" t="str">
        <f>IF($A148="","",COUNTIF('Jobs'!$B$2:$B$201,B148))</f>
        <v/>
      </c>
    </row>
    <row r="149" spans="1:9" x14ac:dyDescent="0.25">
      <c r="A149" s="11"/>
      <c r="D149" s="12"/>
      <c r="E149" s="13"/>
      <c r="F149" s="13"/>
      <c r="H149" s="14" t="str">
        <f>IF($A149="","",((F149-E149)-(D149*'Settings'!$B$3)))</f>
        <v/>
      </c>
      <c r="I149" s="15" t="str">
        <f>IF($A149="","",COUNTIF('Jobs'!$B$2:$B$201,B149))</f>
        <v/>
      </c>
    </row>
    <row r="150" spans="1:9" x14ac:dyDescent="0.25">
      <c r="A150" s="11"/>
      <c r="D150" s="12"/>
      <c r="E150" s="13"/>
      <c r="F150" s="13"/>
      <c r="H150" s="14" t="str">
        <f>IF($A150="","",((F150-E150)-(D150*'Settings'!$B$3)))</f>
        <v/>
      </c>
      <c r="I150" s="15" t="str">
        <f>IF($A150="","",COUNTIF('Jobs'!$B$2:$B$201,B150))</f>
        <v/>
      </c>
    </row>
    <row r="151" spans="1:9" x14ac:dyDescent="0.25">
      <c r="A151" s="11"/>
      <c r="D151" s="12"/>
      <c r="E151" s="13"/>
      <c r="F151" s="13"/>
      <c r="H151" s="14" t="str">
        <f>IF($A151="","",((F151-E151)-(D151*'Settings'!$B$3)))</f>
        <v/>
      </c>
      <c r="I151" s="15" t="str">
        <f>IF($A151="","",COUNTIF('Jobs'!$B$2:$B$201,B151))</f>
        <v/>
      </c>
    </row>
    <row r="152" spans="1:9" x14ac:dyDescent="0.25">
      <c r="A152" s="11"/>
      <c r="D152" s="12"/>
      <c r="E152" s="13"/>
      <c r="F152" s="13"/>
      <c r="H152" s="14" t="str">
        <f>IF($A152="","",((F152-E152)-(D152*'Settings'!$B$3)))</f>
        <v/>
      </c>
      <c r="I152" s="15" t="str">
        <f>IF($A152="","",COUNTIF('Jobs'!$B$2:$B$201,B152))</f>
        <v/>
      </c>
    </row>
    <row r="153" spans="1:9" x14ac:dyDescent="0.25">
      <c r="A153" s="11"/>
      <c r="D153" s="12"/>
      <c r="E153" s="13"/>
      <c r="F153" s="13"/>
      <c r="H153" s="14" t="str">
        <f>IF($A153="","",((F153-E153)-(D153*'Settings'!$B$3)))</f>
        <v/>
      </c>
      <c r="I153" s="15" t="str">
        <f>IF($A153="","",COUNTIF('Jobs'!$B$2:$B$201,B153))</f>
        <v/>
      </c>
    </row>
    <row r="154" spans="1:9" x14ac:dyDescent="0.25">
      <c r="A154" s="11"/>
      <c r="D154" s="12"/>
      <c r="E154" s="13"/>
      <c r="F154" s="13"/>
      <c r="H154" s="14" t="str">
        <f>IF($A154="","",((F154-E154)-(D154*'Settings'!$B$3)))</f>
        <v/>
      </c>
      <c r="I154" s="15" t="str">
        <f>IF($A154="","",COUNTIF('Jobs'!$B$2:$B$201,B154))</f>
        <v/>
      </c>
    </row>
    <row r="155" spans="1:9" x14ac:dyDescent="0.25">
      <c r="A155" s="11"/>
      <c r="D155" s="12"/>
      <c r="E155" s="13"/>
      <c r="F155" s="13"/>
      <c r="H155" s="14" t="str">
        <f>IF($A155="","",((F155-E155)-(D155*'Settings'!$B$3)))</f>
        <v/>
      </c>
      <c r="I155" s="15" t="str">
        <f>IF($A155="","",COUNTIF('Jobs'!$B$2:$B$201,B155))</f>
        <v/>
      </c>
    </row>
    <row r="156" spans="1:9" x14ac:dyDescent="0.25">
      <c r="A156" s="11"/>
      <c r="D156" s="12"/>
      <c r="E156" s="13"/>
      <c r="F156" s="13"/>
      <c r="H156" s="14" t="str">
        <f>IF($A156="","",((F156-E156)-(D156*'Settings'!$B$3)))</f>
        <v/>
      </c>
      <c r="I156" s="15" t="str">
        <f>IF($A156="","",COUNTIF('Jobs'!$B$2:$B$201,B156))</f>
        <v/>
      </c>
    </row>
    <row r="157" spans="1:9" x14ac:dyDescent="0.25">
      <c r="A157" s="11"/>
      <c r="D157" s="12"/>
      <c r="E157" s="13"/>
      <c r="F157" s="13"/>
      <c r="H157" s="14" t="str">
        <f>IF($A157="","",((F157-E157)-(D157*'Settings'!$B$3)))</f>
        <v/>
      </c>
      <c r="I157" s="15" t="str">
        <f>IF($A157="","",COUNTIF('Jobs'!$B$2:$B$201,B157))</f>
        <v/>
      </c>
    </row>
    <row r="158" spans="1:9" x14ac:dyDescent="0.25">
      <c r="A158" s="11"/>
      <c r="D158" s="12"/>
      <c r="E158" s="13"/>
      <c r="F158" s="13"/>
      <c r="H158" s="14" t="str">
        <f>IF($A158="","",((F158-E158)-(D158*'Settings'!$B$3)))</f>
        <v/>
      </c>
      <c r="I158" s="15" t="str">
        <f>IF($A158="","",COUNTIF('Jobs'!$B$2:$B$201,B158))</f>
        <v/>
      </c>
    </row>
    <row r="159" spans="1:9" x14ac:dyDescent="0.25">
      <c r="A159" s="11"/>
      <c r="D159" s="12"/>
      <c r="E159" s="13"/>
      <c r="F159" s="13"/>
      <c r="H159" s="14" t="str">
        <f>IF($A159="","",((F159-E159)-(D159*'Settings'!$B$3)))</f>
        <v/>
      </c>
      <c r="I159" s="15" t="str">
        <f>IF($A159="","",COUNTIF('Jobs'!$B$2:$B$201,B159))</f>
        <v/>
      </c>
    </row>
    <row r="160" spans="1:9" x14ac:dyDescent="0.25">
      <c r="A160" s="11"/>
      <c r="D160" s="12"/>
      <c r="E160" s="13"/>
      <c r="F160" s="13"/>
      <c r="H160" s="14" t="str">
        <f>IF($A160="","",((F160-E160)-(D160*'Settings'!$B$3)))</f>
        <v/>
      </c>
      <c r="I160" s="15" t="str">
        <f>IF($A160="","",COUNTIF('Jobs'!$B$2:$B$201,B160))</f>
        <v/>
      </c>
    </row>
    <row r="161" spans="1:9" x14ac:dyDescent="0.25">
      <c r="A161" s="11"/>
      <c r="D161" s="12"/>
      <c r="E161" s="13"/>
      <c r="F161" s="13"/>
      <c r="H161" s="14" t="str">
        <f>IF($A161="","",((F161-E161)-(D161*'Settings'!$B$3)))</f>
        <v/>
      </c>
      <c r="I161" s="15" t="str">
        <f>IF($A161="","",COUNTIF('Jobs'!$B$2:$B$201,B161))</f>
        <v/>
      </c>
    </row>
    <row r="162" spans="1:9" x14ac:dyDescent="0.25">
      <c r="A162" s="11"/>
      <c r="D162" s="12"/>
      <c r="E162" s="13"/>
      <c r="F162" s="13"/>
      <c r="H162" s="14" t="str">
        <f>IF($A162="","",((F162-E162)-(D162*'Settings'!$B$3)))</f>
        <v/>
      </c>
      <c r="I162" s="15" t="str">
        <f>IF($A162="","",COUNTIF('Jobs'!$B$2:$B$201,B162))</f>
        <v/>
      </c>
    </row>
    <row r="163" spans="1:9" x14ac:dyDescent="0.25">
      <c r="A163" s="11"/>
      <c r="D163" s="12"/>
      <c r="E163" s="13"/>
      <c r="F163" s="13"/>
      <c r="H163" s="14" t="str">
        <f>IF($A163="","",((F163-E163)-(D163*'Settings'!$B$3)))</f>
        <v/>
      </c>
      <c r="I163" s="15" t="str">
        <f>IF($A163="","",COUNTIF('Jobs'!$B$2:$B$201,B163))</f>
        <v/>
      </c>
    </row>
    <row r="164" spans="1:9" x14ac:dyDescent="0.25">
      <c r="A164" s="11"/>
      <c r="D164" s="12"/>
      <c r="E164" s="13"/>
      <c r="F164" s="13"/>
      <c r="H164" s="14" t="str">
        <f>IF($A164="","",((F164-E164)-(D164*'Settings'!$B$3)))</f>
        <v/>
      </c>
      <c r="I164" s="15" t="str">
        <f>IF($A164="","",COUNTIF('Jobs'!$B$2:$B$201,B164))</f>
        <v/>
      </c>
    </row>
    <row r="165" spans="1:9" x14ac:dyDescent="0.25">
      <c r="A165" s="11"/>
      <c r="D165" s="12"/>
      <c r="E165" s="13"/>
      <c r="F165" s="13"/>
      <c r="H165" s="14" t="str">
        <f>IF($A165="","",((F165-E165)-(D165*'Settings'!$B$3)))</f>
        <v/>
      </c>
      <c r="I165" s="15" t="str">
        <f>IF($A165="","",COUNTIF('Jobs'!$B$2:$B$201,B165))</f>
        <v/>
      </c>
    </row>
    <row r="166" spans="1:9" x14ac:dyDescent="0.25">
      <c r="A166" s="11"/>
      <c r="D166" s="12"/>
      <c r="E166" s="13"/>
      <c r="F166" s="13"/>
      <c r="H166" s="14" t="str">
        <f>IF($A166="","",((F166-E166)-(D166*'Settings'!$B$3)))</f>
        <v/>
      </c>
      <c r="I166" s="15" t="str">
        <f>IF($A166="","",COUNTIF('Jobs'!$B$2:$B$201,B166))</f>
        <v/>
      </c>
    </row>
    <row r="167" spans="1:9" x14ac:dyDescent="0.25">
      <c r="A167" s="11"/>
      <c r="D167" s="12"/>
      <c r="E167" s="13"/>
      <c r="F167" s="13"/>
      <c r="H167" s="14" t="str">
        <f>IF($A167="","",((F167-E167)-(D167*'Settings'!$B$3)))</f>
        <v/>
      </c>
      <c r="I167" s="15" t="str">
        <f>IF($A167="","",COUNTIF('Jobs'!$B$2:$B$201,B167))</f>
        <v/>
      </c>
    </row>
    <row r="168" spans="1:9" x14ac:dyDescent="0.25">
      <c r="A168" s="11"/>
      <c r="D168" s="12"/>
      <c r="E168" s="13"/>
      <c r="F168" s="13"/>
      <c r="H168" s="14" t="str">
        <f>IF($A168="","",((F168-E168)-(D168*'Settings'!$B$3)))</f>
        <v/>
      </c>
      <c r="I168" s="15" t="str">
        <f>IF($A168="","",COUNTIF('Jobs'!$B$2:$B$201,B168))</f>
        <v/>
      </c>
    </row>
    <row r="169" spans="1:9" x14ac:dyDescent="0.25">
      <c r="A169" s="11"/>
      <c r="D169" s="12"/>
      <c r="E169" s="13"/>
      <c r="F169" s="13"/>
      <c r="H169" s="14" t="str">
        <f>IF($A169="","",((F169-E169)-(D169*'Settings'!$B$3)))</f>
        <v/>
      </c>
      <c r="I169" s="15" t="str">
        <f>IF($A169="","",COUNTIF('Jobs'!$B$2:$B$201,B169))</f>
        <v/>
      </c>
    </row>
    <row r="170" spans="1:9" x14ac:dyDescent="0.25">
      <c r="A170" s="11"/>
      <c r="D170" s="12"/>
      <c r="E170" s="13"/>
      <c r="F170" s="13"/>
      <c r="H170" s="14" t="str">
        <f>IF($A170="","",((F170-E170)-(D170*'Settings'!$B$3)))</f>
        <v/>
      </c>
      <c r="I170" s="15" t="str">
        <f>IF($A170="","",COUNTIF('Jobs'!$B$2:$B$201,B170))</f>
        <v/>
      </c>
    </row>
    <row r="171" spans="1:9" x14ac:dyDescent="0.25">
      <c r="A171" s="11"/>
      <c r="D171" s="12"/>
      <c r="E171" s="13"/>
      <c r="F171" s="13"/>
      <c r="H171" s="14" t="str">
        <f>IF($A171="","",((F171-E171)-(D171*'Settings'!$B$3)))</f>
        <v/>
      </c>
      <c r="I171" s="15" t="str">
        <f>IF($A171="","",COUNTIF('Jobs'!$B$2:$B$201,B171))</f>
        <v/>
      </c>
    </row>
    <row r="172" spans="1:9" x14ac:dyDescent="0.25">
      <c r="A172" s="11"/>
      <c r="D172" s="12"/>
      <c r="E172" s="13"/>
      <c r="F172" s="13"/>
      <c r="H172" s="14" t="str">
        <f>IF($A172="","",((F172-E172)-(D172*'Settings'!$B$3)))</f>
        <v/>
      </c>
      <c r="I172" s="15" t="str">
        <f>IF($A172="","",COUNTIF('Jobs'!$B$2:$B$201,B172))</f>
        <v/>
      </c>
    </row>
    <row r="173" spans="1:9" x14ac:dyDescent="0.25">
      <c r="A173" s="11"/>
      <c r="D173" s="12"/>
      <c r="E173" s="13"/>
      <c r="F173" s="13"/>
      <c r="H173" s="14" t="str">
        <f>IF($A173="","",((F173-E173)-(D173*'Settings'!$B$3)))</f>
        <v/>
      </c>
      <c r="I173" s="15" t="str">
        <f>IF($A173="","",COUNTIF('Jobs'!$B$2:$B$201,B173))</f>
        <v/>
      </c>
    </row>
    <row r="174" spans="1:9" x14ac:dyDescent="0.25">
      <c r="A174" s="11"/>
      <c r="D174" s="12"/>
      <c r="E174" s="13"/>
      <c r="F174" s="13"/>
      <c r="H174" s="14" t="str">
        <f>IF($A174="","",((F174-E174)-(D174*'Settings'!$B$3)))</f>
        <v/>
      </c>
      <c r="I174" s="15" t="str">
        <f>IF($A174="","",COUNTIF('Jobs'!$B$2:$B$201,B174))</f>
        <v/>
      </c>
    </row>
    <row r="175" spans="1:9" x14ac:dyDescent="0.25">
      <c r="A175" s="11"/>
      <c r="D175" s="12"/>
      <c r="E175" s="13"/>
      <c r="F175" s="13"/>
      <c r="H175" s="14" t="str">
        <f>IF($A175="","",((F175-E175)-(D175*'Settings'!$B$3)))</f>
        <v/>
      </c>
      <c r="I175" s="15" t="str">
        <f>IF($A175="","",COUNTIF('Jobs'!$B$2:$B$201,B175))</f>
        <v/>
      </c>
    </row>
    <row r="176" spans="1:9" x14ac:dyDescent="0.25">
      <c r="A176" s="11"/>
      <c r="D176" s="12"/>
      <c r="E176" s="13"/>
      <c r="F176" s="13"/>
      <c r="H176" s="14" t="str">
        <f>IF($A176="","",((F176-E176)-(D176*'Settings'!$B$3)))</f>
        <v/>
      </c>
      <c r="I176" s="15" t="str">
        <f>IF($A176="","",COUNTIF('Jobs'!$B$2:$B$201,B176))</f>
        <v/>
      </c>
    </row>
    <row r="177" spans="1:9" x14ac:dyDescent="0.25">
      <c r="A177" s="11"/>
      <c r="D177" s="12"/>
      <c r="E177" s="13"/>
      <c r="F177" s="13"/>
      <c r="H177" s="14" t="str">
        <f>IF($A177="","",((F177-E177)-(D177*'Settings'!$B$3)))</f>
        <v/>
      </c>
      <c r="I177" s="15" t="str">
        <f>IF($A177="","",COUNTIF('Jobs'!$B$2:$B$201,B177))</f>
        <v/>
      </c>
    </row>
    <row r="178" spans="1:9" x14ac:dyDescent="0.25">
      <c r="A178" s="11"/>
      <c r="D178" s="12"/>
      <c r="E178" s="13"/>
      <c r="F178" s="13"/>
      <c r="H178" s="14" t="str">
        <f>IF($A178="","",((F178-E178)-(D178*'Settings'!$B$3)))</f>
        <v/>
      </c>
      <c r="I178" s="15" t="str">
        <f>IF($A178="","",COUNTIF('Jobs'!$B$2:$B$201,B178))</f>
        <v/>
      </c>
    </row>
    <row r="179" spans="1:9" x14ac:dyDescent="0.25">
      <c r="A179" s="11"/>
      <c r="D179" s="12"/>
      <c r="E179" s="13"/>
      <c r="F179" s="13"/>
      <c r="H179" s="14" t="str">
        <f>IF($A179="","",((F179-E179)-(D179*'Settings'!$B$3)))</f>
        <v/>
      </c>
      <c r="I179" s="15" t="str">
        <f>IF($A179="","",COUNTIF('Jobs'!$B$2:$B$201,B179))</f>
        <v/>
      </c>
    </row>
    <row r="180" spans="1:9" x14ac:dyDescent="0.25">
      <c r="A180" s="11"/>
      <c r="D180" s="12"/>
      <c r="E180" s="13"/>
      <c r="F180" s="13"/>
      <c r="H180" s="14" t="str">
        <f>IF($A180="","",((F180-E180)-(D180*'Settings'!$B$3)))</f>
        <v/>
      </c>
      <c r="I180" s="15" t="str">
        <f>IF($A180="","",COUNTIF('Jobs'!$B$2:$B$201,B180))</f>
        <v/>
      </c>
    </row>
    <row r="181" spans="1:9" x14ac:dyDescent="0.25">
      <c r="A181" s="11"/>
      <c r="D181" s="12"/>
      <c r="E181" s="13"/>
      <c r="F181" s="13"/>
      <c r="H181" s="14" t="str">
        <f>IF($A181="","",((F181-E181)-(D181*'Settings'!$B$3)))</f>
        <v/>
      </c>
      <c r="I181" s="15" t="str">
        <f>IF($A181="","",COUNTIF('Jobs'!$B$2:$B$201,B181))</f>
        <v/>
      </c>
    </row>
    <row r="182" spans="1:9" x14ac:dyDescent="0.25">
      <c r="A182" s="11"/>
      <c r="D182" s="12"/>
      <c r="E182" s="13"/>
      <c r="F182" s="13"/>
      <c r="H182" s="14" t="str">
        <f>IF($A182="","",((F182-E182)-(D182*'Settings'!$B$3)))</f>
        <v/>
      </c>
      <c r="I182" s="15" t="str">
        <f>IF($A182="","",COUNTIF('Jobs'!$B$2:$B$201,B182))</f>
        <v/>
      </c>
    </row>
    <row r="183" spans="1:9" x14ac:dyDescent="0.25">
      <c r="A183" s="11"/>
      <c r="D183" s="12"/>
      <c r="E183" s="13"/>
      <c r="F183" s="13"/>
      <c r="H183" s="14" t="str">
        <f>IF($A183="","",((F183-E183)-(D183*'Settings'!$B$3)))</f>
        <v/>
      </c>
      <c r="I183" s="15" t="str">
        <f>IF($A183="","",COUNTIF('Jobs'!$B$2:$B$201,B183))</f>
        <v/>
      </c>
    </row>
    <row r="184" spans="1:9" x14ac:dyDescent="0.25">
      <c r="A184" s="11"/>
      <c r="D184" s="12"/>
      <c r="E184" s="13"/>
      <c r="F184" s="13"/>
      <c r="H184" s="14" t="str">
        <f>IF($A184="","",((F184-E184)-(D184*'Settings'!$B$3)))</f>
        <v/>
      </c>
      <c r="I184" s="15" t="str">
        <f>IF($A184="","",COUNTIF('Jobs'!$B$2:$B$201,B184))</f>
        <v/>
      </c>
    </row>
    <row r="185" spans="1:9" x14ac:dyDescent="0.25">
      <c r="A185" s="11"/>
      <c r="D185" s="12"/>
      <c r="E185" s="13"/>
      <c r="F185" s="13"/>
      <c r="H185" s="14" t="str">
        <f>IF($A185="","",((F185-E185)-(D185*'Settings'!$B$3)))</f>
        <v/>
      </c>
      <c r="I185" s="15" t="str">
        <f>IF($A185="","",COUNTIF('Jobs'!$B$2:$B$201,B185))</f>
        <v/>
      </c>
    </row>
    <row r="186" spans="1:9" x14ac:dyDescent="0.25">
      <c r="A186" s="11"/>
      <c r="D186" s="12"/>
      <c r="E186" s="13"/>
      <c r="F186" s="13"/>
      <c r="H186" s="14" t="str">
        <f>IF($A186="","",((F186-E186)-(D186*'Settings'!$B$3)))</f>
        <v/>
      </c>
      <c r="I186" s="15" t="str">
        <f>IF($A186="","",COUNTIF('Jobs'!$B$2:$B$201,B186))</f>
        <v/>
      </c>
    </row>
    <row r="187" spans="1:9" x14ac:dyDescent="0.25">
      <c r="A187" s="11"/>
      <c r="D187" s="12"/>
      <c r="E187" s="13"/>
      <c r="F187" s="13"/>
      <c r="H187" s="14" t="str">
        <f>IF($A187="","",((F187-E187)-(D187*'Settings'!$B$3)))</f>
        <v/>
      </c>
      <c r="I187" s="15" t="str">
        <f>IF($A187="","",COUNTIF('Jobs'!$B$2:$B$201,B187))</f>
        <v/>
      </c>
    </row>
    <row r="188" spans="1:9" x14ac:dyDescent="0.25">
      <c r="A188" s="11"/>
      <c r="D188" s="12"/>
      <c r="E188" s="13"/>
      <c r="F188" s="13"/>
      <c r="H188" s="14" t="str">
        <f>IF($A188="","",((F188-E188)-(D188*'Settings'!$B$3)))</f>
        <v/>
      </c>
      <c r="I188" s="15" t="str">
        <f>IF($A188="","",COUNTIF('Jobs'!$B$2:$B$201,B188))</f>
        <v/>
      </c>
    </row>
    <row r="189" spans="1:9" x14ac:dyDescent="0.25">
      <c r="A189" s="11"/>
      <c r="D189" s="12"/>
      <c r="E189" s="13"/>
      <c r="F189" s="13"/>
      <c r="H189" s="14" t="str">
        <f>IF($A189="","",((F189-E189)-(D189*'Settings'!$B$3)))</f>
        <v/>
      </c>
      <c r="I189" s="15" t="str">
        <f>IF($A189="","",COUNTIF('Jobs'!$B$2:$B$201,B189))</f>
        <v/>
      </c>
    </row>
    <row r="190" spans="1:9" x14ac:dyDescent="0.25">
      <c r="A190" s="11"/>
      <c r="D190" s="12"/>
      <c r="E190" s="13"/>
      <c r="F190" s="13"/>
      <c r="H190" s="14" t="str">
        <f>IF($A190="","",((F190-E190)-(D190*'Settings'!$B$3)))</f>
        <v/>
      </c>
      <c r="I190" s="15" t="str">
        <f>IF($A190="","",COUNTIF('Jobs'!$B$2:$B$201,B190))</f>
        <v/>
      </c>
    </row>
    <row r="191" spans="1:9" x14ac:dyDescent="0.25">
      <c r="A191" s="11"/>
      <c r="D191" s="12"/>
      <c r="E191" s="13"/>
      <c r="F191" s="13"/>
      <c r="H191" s="14" t="str">
        <f>IF($A191="","",((F191-E191)-(D191*'Settings'!$B$3)))</f>
        <v/>
      </c>
      <c r="I191" s="15" t="str">
        <f>IF($A191="","",COUNTIF('Jobs'!$B$2:$B$201,B191))</f>
        <v/>
      </c>
    </row>
    <row r="192" spans="1:9" x14ac:dyDescent="0.25">
      <c r="A192" s="11"/>
      <c r="D192" s="12"/>
      <c r="E192" s="13"/>
      <c r="F192" s="13"/>
      <c r="H192" s="14" t="str">
        <f>IF($A192="","",((F192-E192)-(D192*'Settings'!$B$3)))</f>
        <v/>
      </c>
      <c r="I192" s="15" t="str">
        <f>IF($A192="","",COUNTIF('Jobs'!$B$2:$B$201,B192))</f>
        <v/>
      </c>
    </row>
    <row r="193" spans="1:9" x14ac:dyDescent="0.25">
      <c r="A193" s="11"/>
      <c r="D193" s="12"/>
      <c r="E193" s="13"/>
      <c r="F193" s="13"/>
      <c r="H193" s="14" t="str">
        <f>IF($A193="","",((F193-E193)-(D193*'Settings'!$B$3)))</f>
        <v/>
      </c>
      <c r="I193" s="15" t="str">
        <f>IF($A193="","",COUNTIF('Jobs'!$B$2:$B$201,B193))</f>
        <v/>
      </c>
    </row>
    <row r="194" spans="1:9" x14ac:dyDescent="0.25">
      <c r="A194" s="11"/>
      <c r="D194" s="12"/>
      <c r="E194" s="13"/>
      <c r="F194" s="13"/>
      <c r="H194" s="14" t="str">
        <f>IF($A194="","",((F194-E194)-(D194*'Settings'!$B$3)))</f>
        <v/>
      </c>
      <c r="I194" s="15" t="str">
        <f>IF($A194="","",COUNTIF('Jobs'!$B$2:$B$201,B194))</f>
        <v/>
      </c>
    </row>
    <row r="195" spans="1:9" x14ac:dyDescent="0.25">
      <c r="A195" s="11"/>
      <c r="D195" s="12"/>
      <c r="E195" s="13"/>
      <c r="F195" s="13"/>
      <c r="H195" s="14" t="str">
        <f>IF($A195="","",((F195-E195)-(D195*'Settings'!$B$3)))</f>
        <v/>
      </c>
      <c r="I195" s="15" t="str">
        <f>IF($A195="","",COUNTIF('Jobs'!$B$2:$B$201,B195))</f>
        <v/>
      </c>
    </row>
    <row r="196" spans="1:9" x14ac:dyDescent="0.25">
      <c r="A196" s="11"/>
      <c r="D196" s="12"/>
      <c r="E196" s="13"/>
      <c r="F196" s="13"/>
      <c r="H196" s="14" t="str">
        <f>IF($A196="","",((F196-E196)-(D196*'Settings'!$B$3)))</f>
        <v/>
      </c>
      <c r="I196" s="15" t="str">
        <f>IF($A196="","",COUNTIF('Jobs'!$B$2:$B$201,B196))</f>
        <v/>
      </c>
    </row>
    <row r="197" spans="1:9" x14ac:dyDescent="0.25">
      <c r="A197" s="11"/>
      <c r="D197" s="12"/>
      <c r="E197" s="13"/>
      <c r="F197" s="13"/>
      <c r="H197" s="14" t="str">
        <f>IF($A197="","",((F197-E197)-(D197*'Settings'!$B$3)))</f>
        <v/>
      </c>
      <c r="I197" s="15" t="str">
        <f>IF($A197="","",COUNTIF('Jobs'!$B$2:$B$201,B197))</f>
        <v/>
      </c>
    </row>
    <row r="198" spans="1:9" x14ac:dyDescent="0.25">
      <c r="A198" s="11"/>
      <c r="D198" s="12"/>
      <c r="E198" s="13"/>
      <c r="F198" s="13"/>
      <c r="H198" s="14" t="str">
        <f>IF($A198="","",((F198-E198)-(D198*'Settings'!$B$3)))</f>
        <v/>
      </c>
      <c r="I198" s="15" t="str">
        <f>IF($A198="","",COUNTIF('Jobs'!$B$2:$B$201,B198))</f>
        <v/>
      </c>
    </row>
    <row r="199" spans="1:9" x14ac:dyDescent="0.25">
      <c r="A199" s="11"/>
      <c r="D199" s="12"/>
      <c r="E199" s="13"/>
      <c r="F199" s="13"/>
      <c r="H199" s="14" t="str">
        <f>IF($A199="","",((F199-E199)-(D199*'Settings'!$B$3)))</f>
        <v/>
      </c>
      <c r="I199" s="15" t="str">
        <f>IF($A199="","",COUNTIF('Jobs'!$B$2:$B$201,B199))</f>
        <v/>
      </c>
    </row>
    <row r="200" spans="1:9" x14ac:dyDescent="0.25">
      <c r="A200" s="11"/>
      <c r="D200" s="12"/>
      <c r="E200" s="13"/>
      <c r="F200" s="13"/>
      <c r="H200" s="14" t="str">
        <f>IF($A200="","",((F200-E200)-(D200*'Settings'!$B$3)))</f>
        <v/>
      </c>
      <c r="I200" s="15" t="str">
        <f>IF($A200="","",COUNTIF('Jobs'!$B$2:$B$201,B200))</f>
        <v/>
      </c>
    </row>
    <row r="201" spans="1:9" x14ac:dyDescent="0.25">
      <c r="A201" s="11"/>
      <c r="D201" s="12"/>
      <c r="E201" s="13"/>
      <c r="F201" s="13"/>
      <c r="H201" s="14" t="str">
        <f>IF($A201="","",((F201-E201)-(D201*'Settings'!$B$3)))</f>
        <v/>
      </c>
      <c r="I201" s="15" t="str">
        <f>IF($A201="","",COUNTIF('Jobs'!$B$2:$B$201,B201))</f>
        <v/>
      </c>
    </row>
  </sheetData>
  <autoFilter ref="A1:I1"/>
  <conditionalFormatting sqref="H2:H201">
    <cfRule type="expression" dxfId="0" priority="1">
      <formula>AND(H2&lt;&gt;"",H2&lt;0)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Unpaid, Paid" sqref="G2:G201">
      <formula1>"Unpaid,Paid"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34</v>
      </c>
      <c r="B1" s="16" t="s">
        <v>35</v>
      </c>
      <c r="C1" s="16" t="s">
        <v>36</v>
      </c>
    </row>
    <row r="2" spans="1:3" x14ac:dyDescent="0.25">
      <c r="A2" s="17" t="s">
        <v>37</v>
      </c>
      <c r="B2" s="18"/>
      <c r="C2" s="18"/>
    </row>
    <row r="3" spans="1:3" x14ac:dyDescent="0.25">
      <c r="A3" t="s">
        <v>38</v>
      </c>
      <c r="B3" s="19">
        <v>30</v>
      </c>
      <c r="C3" s="20" t="s">
        <v>39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34</v>
      </c>
      <c r="B1" s="16" t="s">
        <v>35</v>
      </c>
      <c r="C1" s="16" t="s">
        <v>36</v>
      </c>
    </row>
    <row r="2" spans="1:3" x14ac:dyDescent="0.25">
      <c r="A2" s="17" t="s">
        <v>40</v>
      </c>
      <c r="B2" s="18"/>
      <c r="C2" s="18"/>
    </row>
    <row r="3" spans="1:2" x14ac:dyDescent="0.25">
      <c r="A3" t="s">
        <v>41</v>
      </c>
      <c r="B3" s="21">
        <f>COUNTA('Jobs'!$A$2:$A$201)</f>
        <v>5</v>
      </c>
    </row>
    <row r="4" spans="1:3" x14ac:dyDescent="0.25">
      <c r="A4" s="17" t="s">
        <v>42</v>
      </c>
      <c r="B4" s="18"/>
      <c r="C4" s="18"/>
    </row>
    <row r="5" spans="1:2" x14ac:dyDescent="0.25">
      <c r="A5" t="s">
        <v>43</v>
      </c>
      <c r="B5" s="22">
        <f>SUM('Jobs'!$E$2:$E$201)</f>
        <v>160</v>
      </c>
    </row>
    <row r="6" spans="1:2" x14ac:dyDescent="0.25">
      <c r="A6" t="s">
        <v>44</v>
      </c>
      <c r="B6" s="22">
        <f>SUM('Jobs'!$F$2:$F$201)</f>
        <v>1485</v>
      </c>
    </row>
    <row r="7" spans="1:2" x14ac:dyDescent="0.25">
      <c r="A7" t="s">
        <v>45</v>
      </c>
      <c r="B7" s="22">
        <f>SUM('Jobs'!$H$2:$H$201)</f>
        <v>920</v>
      </c>
    </row>
    <row r="8" spans="1:2" x14ac:dyDescent="0.25">
      <c r="A8" t="s">
        <v>46</v>
      </c>
      <c r="B8" s="22">
        <f>SUMIFS('Jobs'!$F$2:$F$201,'Jobs'!$G$2:$G$201,"Paid")</f>
        <v>1110</v>
      </c>
    </row>
    <row r="9" spans="1:2" x14ac:dyDescent="0.25">
      <c r="A9" t="s">
        <v>47</v>
      </c>
      <c r="B9" s="22">
        <f>(SUM('Jobs'!$F$2:$F$201)-SUMIFS('Jobs'!$F$2:$F$201,'Jobs'!$G$2:$G$201,"Paid"))</f>
        <v>375</v>
      </c>
    </row>
    <row r="10" spans="1:2" x14ac:dyDescent="0.25">
      <c r="A10" t="s">
        <v>48</v>
      </c>
      <c r="B10" s="21">
        <f>SUM('Jobs'!$D$2:$D$201)</f>
        <v>13.5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Jobs</vt:lpstr>
      <vt:lpstr>Settings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