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<sst xmlns="http://schemas.openxmlformats.org/spreadsheetml/2006/main" count="57" uniqueCount="55">
  <si>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Gutter Job Tracker</t>
  </si>
  <si>
    <t>A free job tracker for gutter installers: schedule installs, assign crews, and track footage and status in Google Sheets or Excel.</t>
  </si>
  <si>
    <t>Quick start</t>
  </si>
  <si>
    <t>Open the Jobs tab and replace the sample rows with your own — one row per entry. Formulas fill in automatically for new rows.</t>
  </si>
  <si>
    <t>Note color and size so the coil is in stock on install day; Promised turns red when a job slips.</t>
  </si>
  <si>
    <t>Pitch gutters about 1/4 in per 10 ft toward downspouts.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</si>
  <si>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</si>
  <si>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</si>
  <si>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</si>
  <si>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</si>
  <si>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</si>
  <si>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</si>
  <si>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</si>
  <si>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</si>
  <si>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</si>
  <si>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</si>
  <si>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Footage / color</t>
  </si>
  <si>
    <t>Stage</t>
  </si>
  <si>
    <t>Crew</t>
  </si>
  <si>
    <t>Promised</t>
  </si>
  <si>
    <t>Price</t>
  </si>
  <si>
    <t>Deposit</t>
  </si>
  <si>
    <t>Balance</t>
  </si>
  <si>
    <t>Days open</t>
  </si>
  <si>
    <t>Sato</t>
  </si>
  <si>
    <t>180 ft 6 in seamless, white + guards</t>
  </si>
  <si>
    <t>Install scheduled</t>
  </si>
  <si>
    <t>Crew A</t>
  </si>
  <si>
    <t>Kline</t>
  </si>
  <si>
    <t>140 ft 5 in, musket brown</t>
  </si>
  <si>
    <t>Material ordered</t>
  </si>
  <si>
    <t>Crew B</t>
  </si>
  <si>
    <t>Harbor HOA</t>
  </si>
  <si>
    <t>600 ft commercial box gutter</t>
  </si>
  <si>
    <t>Contract</t>
  </si>
  <si>
    <t>Parker</t>
  </si>
  <si>
    <t>120 ft 5 in, white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</si>
  <si>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</si>
  <si>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</si>
  <si>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</si>
  <si>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</si>
  <si>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</si>
  <si>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</si>
  <si>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</si>
  <si>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</si>
  <si>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Estimate</t>
  </si>
  <si>
    <t>Stage: Contract</t>
  </si>
  <si>
    <t>Stage: Material ordered</t>
  </si>
  <si>
    <t>Stage: Install scheduled</t>
  </si>
  <si>
    <t>Stage: Installed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</si>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</sst>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46296</v>
      </c>
      <c r="B2" t="s">
        <v>24</v>
      </c>
      <c r="C2" t="s">
        <v>25</v>
      </c>
      <c r="D2" t="s">
        <v>26</v>
      </c>
      <c r="E2" t="s">
        <v>27</v>
      </c>
      <c r="F2" s="11">
        <v>46310</v>
      </c>
      <c r="G2" s="12">
        <v>3400</v>
      </c>
      <c r="H2" s="12">
        <v>1700</v>
      </c>
      <c r="I2" s="13">
        <f>IF($A2="","",(G2-H2))</f>
        <v>1700</v>
      </c>
      <c r="J2" s="14">
        <f>IF($A2="","",IF(OR((D2="Installed"),(D2="Paid")),"",(TODAY()-A2)))</f>
        <v>11</v>
      </c>
    </row>
    <row r="3" spans="1:10" x14ac:dyDescent="0.25">
      <c r="A3" s="11">
        <v>46302</v>
      </c>
      <c r="B3" t="s">
        <v>28</v>
      </c>
      <c r="C3" t="s">
        <v>29</v>
      </c>
      <c r="D3" t="s">
        <v>30</v>
      </c>
      <c r="E3" t="s">
        <v>31</v>
      </c>
      <c r="F3" s="11">
        <v>46317</v>
      </c>
      <c r="G3" s="12">
        <v>1900</v>
      </c>
      <c r="H3" s="12">
        <v>950</v>
      </c>
      <c r="I3" s="13">
        <f>IF($A3="","",(G3-H3))</f>
        <v>950</v>
      </c>
      <c r="J3" s="14">
        <f>IF($A3="","",IF(OR((D3="Installed"),(D3="Paid")),"",(TODAY()-A3)))</f>
        <v>5</v>
      </c>
    </row>
    <row r="4" spans="1:10" x14ac:dyDescent="0.25">
      <c r="A4" s="11">
        <v>46305</v>
      </c>
      <c r="B4" t="s">
        <v>32</v>
      </c>
      <c r="C4" t="s">
        <v>33</v>
      </c>
      <c r="D4" t="s">
        <v>34</v>
      </c>
      <c r="E4" t="s">
        <v>27</v>
      </c>
      <c r="F4" s="11">
        <v>46328</v>
      </c>
      <c r="G4" s="12">
        <v>8800</v>
      </c>
      <c r="H4" s="12">
        <v>2500</v>
      </c>
      <c r="I4" s="13">
        <f>IF($A4="","",(G4-H4))</f>
        <v>6300</v>
      </c>
      <c r="J4" s="14">
        <f>IF($A4="","",IF(OR((D4="Installed"),(D4="Paid")),"",(TODAY()-A4)))</f>
        <v>2</v>
      </c>
    </row>
    <row r="5" spans="1:10" x14ac:dyDescent="0.25">
      <c r="A5" s="11">
        <v>46288</v>
      </c>
      <c r="B5" t="s">
        <v>35</v>
      </c>
      <c r="C5" t="s">
        <v>36</v>
      </c>
      <c r="D5" t="s">
        <v>37</v>
      </c>
      <c r="E5" t="s">
        <v>31</v>
      </c>
      <c r="F5" s="11">
        <v>46300</v>
      </c>
      <c r="G5" s="12">
        <v>1650</v>
      </c>
      <c r="H5" s="12">
        <v>1650</v>
      </c>
      <c r="I5" s="13">
        <f>IF($A5="","",(G5-H5))</f>
        <v>0</v>
      </c>
      <c r="J5" s="14" t="str">
        <f>IF($A5="","",IF(OR((D5="Installed"),(D5="Paid")),"",(TODAY()-A5)))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IF($A6="","",IF(OR((D6="Installed"),(D6="Paid")),"",(TODAY()-A6)))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IF($A7="","",IF(OR((D7="Installed"),(D7="Paid")),"",(TODAY()-A7)))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IF($A8="","",IF(OR((D8="Installed"),(D8="Paid")),"",(TODAY()-A8)))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IF($A9="","",IF(OR((D9="Installed"),(D9="Paid")),"",(TODAY()-A9)))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IF($A10="","",IF(OR((D10="Installed"),(D10="Paid")),"",(TODAY()-A10)))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IF($A11="","",IF(OR((D11="Installed"),(D11="Paid")),"",(TODAY()-A11)))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IF($A12="","",IF(OR((D12="Installed"),(D12="Paid")),"",(TODAY()-A12)))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IF($A13="","",IF(OR((D13="Installed"),(D13="Paid")),"",(TODAY()-A13)))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IF($A14="","",IF(OR((D14="Installed"),(D14="Paid")),"",(TODAY()-A14)))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IF($A15="","",IF(OR((D15="Installed"),(D15="Paid")),"",(TODAY()-A15)))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IF($A16="","",IF(OR((D16="Installed"),(D16="Paid")),"",(TODAY()-A16)))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IF($A17="","",IF(OR((D17="Installed"),(D17="Paid")),"",(TODAY()-A17)))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IF($A18="","",IF(OR((D18="Installed"),(D18="Paid")),"",(TODAY()-A18)))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IF($A19="","",IF(OR((D19="Installed"),(D19="Paid")),"",(TODAY()-A19)))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IF($A20="","",IF(OR((D20="Installed"),(D20="Paid")),"",(TODAY()-A20)))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IF($A21="","",IF(OR((D21="Installed"),(D21="Paid")),"",(TODAY()-A21)))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IF($A22="","",IF(OR((D22="Installed"),(D22="Paid")),"",(TODAY()-A22)))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IF($A23="","",IF(OR((D23="Installed"),(D23="Paid")),"",(TODAY()-A23)))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IF($A24="","",IF(OR((D24="Installed"),(D24="Paid")),"",(TODAY()-A24)))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IF($A25="","",IF(OR((D25="Installed"),(D25="Paid")),"",(TODAY()-A25)))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IF($A26="","",IF(OR((D26="Installed"),(D26="Paid")),"",(TODAY()-A26)))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IF($A27="","",IF(OR((D27="Installed"),(D27="Paid")),"",(TODAY()-A27)))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IF($A28="","",IF(OR((D28="Installed"),(D28="Paid")),"",(TODAY()-A28)))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IF($A29="","",IF(OR((D29="Installed"),(D29="Paid")),"",(TODAY()-A29)))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IF($A30="","",IF(OR((D30="Installed"),(D30="Paid")),"",(TODAY()-A30)))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IF($A31="","",IF(OR((D31="Installed"),(D31="Paid")),"",(TODAY()-A31)))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IF($A32="","",IF(OR((D32="Installed"),(D32="Paid")),"",(TODAY()-A32)))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IF($A33="","",IF(OR((D33="Installed"),(D33="Paid")),"",(TODAY()-A33)))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IF($A34="","",IF(OR((D34="Installed"),(D34="Paid")),"",(TODAY()-A34)))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IF($A35="","",IF(OR((D35="Installed"),(D35="Paid")),"",(TODAY()-A35)))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IF($A36="","",IF(OR((D36="Installed"),(D36="Paid")),"",(TODAY()-A36)))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IF($A37="","",IF(OR((D37="Installed"),(D37="Paid")),"",(TODAY()-A37)))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IF($A38="","",IF(OR((D38="Installed"),(D38="Paid")),"",(TODAY()-A38)))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IF($A39="","",IF(OR((D39="Installed"),(D39="Paid")),"",(TODAY()-A39)))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IF($A40="","",IF(OR((D40="Installed"),(D40="Paid")),"",(TODAY()-A40)))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IF($A41="","",IF(OR((D41="Installed"),(D41="Paid")),"",(TODAY()-A41)))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IF($A42="","",IF(OR((D42="Installed"),(D42="Paid")),"",(TODAY()-A42)))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IF($A43="","",IF(OR((D43="Installed"),(D43="Paid")),"",(TODAY()-A43)))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IF($A44="","",IF(OR((D44="Installed"),(D44="Paid")),"",(TODAY()-A44)))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IF($A45="","",IF(OR((D45="Installed"),(D45="Paid")),"",(TODAY()-A45)))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IF($A46="","",IF(OR((D46="Installed"),(D46="Paid")),"",(TODAY()-A46)))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IF($A47="","",IF(OR((D47="Installed"),(D47="Paid")),"",(TODAY()-A47)))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IF($A48="","",IF(OR((D48="Installed"),(D48="Paid")),"",(TODAY()-A48)))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IF($A49="","",IF(OR((D49="Installed"),(D49="Paid")),"",(TODAY()-A49)))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IF($A50="","",IF(OR((D50="Installed"),(D50="Paid")),"",(TODAY()-A50)))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IF($A51="","",IF(OR((D51="Installed"),(D51="Paid")),"",(TODAY()-A51)))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IF($A52="","",IF(OR((D52="Installed"),(D52="Paid")),"",(TODAY()-A52)))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IF($A53="","",IF(OR((D53="Installed"),(D53="Paid")),"",(TODAY()-A53)))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IF($A54="","",IF(OR((D54="Installed"),(D54="Paid")),"",(TODAY()-A54)))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IF($A55="","",IF(OR((D55="Installed"),(D55="Paid")),"",(TODAY()-A55)))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IF($A56="","",IF(OR((D56="Installed"),(D56="Paid")),"",(TODAY()-A56)))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IF($A57="","",IF(OR((D57="Installed"),(D57="Paid")),"",(TODAY()-A57)))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IF($A58="","",IF(OR((D58="Installed"),(D58="Paid")),"",(TODAY()-A58)))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IF($A59="","",IF(OR((D59="Installed"),(D59="Paid")),"",(TODAY()-A59)))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IF($A60="","",IF(OR((D60="Installed"),(D60="Paid")),"",(TODAY()-A60)))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IF($A61="","",IF(OR((D61="Installed"),(D61="Paid")),"",(TODAY()-A61)))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IF($A62="","",IF(OR((D62="Installed"),(D62="Paid")),"",(TODAY()-A62)))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IF($A63="","",IF(OR((D63="Installed"),(D63="Paid")),"",(TODAY()-A63)))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IF($A64="","",IF(OR((D64="Installed"),(D64="Paid")),"",(TODAY()-A64)))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IF($A65="","",IF(OR((D65="Installed"),(D65="Paid")),"",(TODAY()-A65)))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IF($A66="","",IF(OR((D66="Installed"),(D66="Paid")),"",(TODAY()-A66)))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IF($A67="","",IF(OR((D67="Installed"),(D67="Paid")),"",(TODAY()-A67)))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IF($A68="","",IF(OR((D68="Installed"),(D68="Paid")),"",(TODAY()-A68)))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IF($A69="","",IF(OR((D69="Installed"),(D69="Paid")),"",(TODAY()-A69)))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IF($A70="","",IF(OR((D70="Installed"),(D70="Paid")),"",(TODAY()-A70)))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IF($A71="","",IF(OR((D71="Installed"),(D71="Paid")),"",(TODAY()-A71)))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IF($A72="","",IF(OR((D72="Installed"),(D72="Paid")),"",(TODAY()-A72)))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IF($A73="","",IF(OR((D73="Installed"),(D73="Paid")),"",(TODAY()-A73)))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IF($A74="","",IF(OR((D74="Installed"),(D74="Paid")),"",(TODAY()-A74)))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IF($A75="","",IF(OR((D75="Installed"),(D75="Paid")),"",(TODAY()-A75)))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IF($A76="","",IF(OR((D76="Installed"),(D76="Paid")),"",(TODAY()-A76)))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IF($A77="","",IF(OR((D77="Installed"),(D77="Paid")),"",(TODAY()-A77)))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IF($A78="","",IF(OR((D78="Installed"),(D78="Paid")),"",(TODAY()-A78)))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IF($A79="","",IF(OR((D79="Installed"),(D79="Paid")),"",(TODAY()-A79)))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IF($A80="","",IF(OR((D80="Installed"),(D80="Paid")),"",(TODAY()-A80)))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IF($A81="","",IF(OR((D81="Installed"),(D81="Paid")),"",(TODAY()-A81)))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IF($A82="","",IF(OR((D82="Installed"),(D82="Paid")),"",(TODAY()-A82)))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IF($A83="","",IF(OR((D83="Installed"),(D83="Paid")),"",(TODAY()-A83)))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IF($A84="","",IF(OR((D84="Installed"),(D84="Paid")),"",(TODAY()-A84)))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IF($A85="","",IF(OR((D85="Installed"),(D85="Paid")),"",(TODAY()-A85)))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IF($A86="","",IF(OR((D86="Installed"),(D86="Paid")),"",(TODAY()-A86)))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IF($A87="","",IF(OR((D87="Installed"),(D87="Paid")),"",(TODAY()-A87)))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IF($A88="","",IF(OR((D88="Installed"),(D88="Paid")),"",(TODAY()-A88)))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IF($A89="","",IF(OR((D89="Installed"),(D89="Paid")),"",(TODAY()-A89)))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IF($A90="","",IF(OR((D90="Installed"),(D90="Paid")),"",(TODAY()-A90)))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IF($A91="","",IF(OR((D91="Installed"),(D91="Paid")),"",(TODAY()-A91)))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IF($A92="","",IF(OR((D92="Installed"),(D92="Paid")),"",(TODAY()-A92)))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IF($A93="","",IF(OR((D93="Installed"),(D93="Paid")),"",(TODAY()-A93)))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IF($A94="","",IF(OR((D94="Installed"),(D94="Paid")),"",(TODAY()-A94)))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IF($A95="","",IF(OR((D95="Installed"),(D95="Paid")),"",(TODAY()-A95)))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IF($A96="","",IF(OR((D96="Installed"),(D96="Paid")),"",(TODAY()-A96)))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IF($A97="","",IF(OR((D97="Installed"),(D97="Paid")),"",(TODAY()-A97)))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IF($A98="","",IF(OR((D98="Installed"),(D98="Paid")),"",(TODAY()-A98)))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IF($A99="","",IF(OR((D99="Installed"),(D99="Paid")),"",(TODAY()-A99)))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IF($A100="","",IF(OR((D100="Installed"),(D100="Paid")),"",(TODAY()-A100)))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IF($A101="","",IF(OR((D101="Installed"),(D101="Paid")),"",(TODAY()-A101)))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IF($A102="","",IF(OR((D102="Installed"),(D102="Paid")),"",(TODAY()-A102)))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IF($A103="","",IF(OR((D103="Installed"),(D103="Paid")),"",(TODAY()-A103)))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IF($A104="","",IF(OR((D104="Installed"),(D104="Paid")),"",(TODAY()-A104)))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IF($A105="","",IF(OR((D105="Installed"),(D105="Paid")),"",(TODAY()-A105)))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IF($A106="","",IF(OR((D106="Installed"),(D106="Paid")),"",(TODAY()-A106)))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IF($A107="","",IF(OR((D107="Installed"),(D107="Paid")),"",(TODAY()-A107)))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IF($A108="","",IF(OR((D108="Installed"),(D108="Paid")),"",(TODAY()-A108)))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IF($A109="","",IF(OR((D109="Installed"),(D109="Paid")),"",(TODAY()-A109)))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IF($A110="","",IF(OR((D110="Installed"),(D110="Paid")),"",(TODAY()-A110)))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IF($A111="","",IF(OR((D111="Installed"),(D111="Paid")),"",(TODAY()-A111)))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IF($A112="","",IF(OR((D112="Installed"),(D112="Paid")),"",(TODAY()-A112)))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IF($A113="","",IF(OR((D113="Installed"),(D113="Paid")),"",(TODAY()-A113)))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IF($A114="","",IF(OR((D114="Installed"),(D114="Paid")),"",(TODAY()-A114)))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IF($A115="","",IF(OR((D115="Installed"),(D115="Paid")),"",(TODAY()-A115)))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IF($A116="","",IF(OR((D116="Installed"),(D116="Paid")),"",(TODAY()-A116)))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IF($A117="","",IF(OR((D117="Installed"),(D117="Paid")),"",(TODAY()-A117)))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IF($A118="","",IF(OR((D118="Installed"),(D118="Paid")),"",(TODAY()-A118)))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IF($A119="","",IF(OR((D119="Installed"),(D119="Paid")),"",(TODAY()-A119)))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IF($A120="","",IF(OR((D120="Installed"),(D120="Paid")),"",(TODAY()-A120)))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IF($A121="","",IF(OR((D121="Installed"),(D121="Paid")),"",(TODAY()-A121)))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IF($A122="","",IF(OR((D122="Installed"),(D122="Paid")),"",(TODAY()-A122)))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IF($A123="","",IF(OR((D123="Installed"),(D123="Paid")),"",(TODAY()-A123)))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IF($A124="","",IF(OR((D124="Installed"),(D124="Paid")),"",(TODAY()-A124)))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IF($A125="","",IF(OR((D125="Installed"),(D125="Paid")),"",(TODAY()-A125)))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IF($A126="","",IF(OR((D126="Installed"),(D126="Paid")),"",(TODAY()-A126)))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IF($A127="","",IF(OR((D127="Installed"),(D127="Paid")),"",(TODAY()-A127)))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IF($A128="","",IF(OR((D128="Installed"),(D128="Paid")),"",(TODAY()-A128)))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IF($A129="","",IF(OR((D129="Installed"),(D129="Paid")),"",(TODAY()-A129)))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IF($A130="","",IF(OR((D130="Installed"),(D130="Paid")),"",(TODAY()-A130)))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IF($A131="","",IF(OR((D131="Installed"),(D131="Paid")),"",(TODAY()-A131)))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IF($A132="","",IF(OR((D132="Installed"),(D132="Paid")),"",(TODAY()-A132)))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IF($A133="","",IF(OR((D133="Installed"),(D133="Paid")),"",(TODAY()-A133)))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IF($A134="","",IF(OR((D134="Installed"),(D134="Paid")),"",(TODAY()-A134)))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IF($A135="","",IF(OR((D135="Installed"),(D135="Paid")),"",(TODAY()-A135)))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IF($A136="","",IF(OR((D136="Installed"),(D136="Paid")),"",(TODAY()-A136)))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IF($A137="","",IF(OR((D137="Installed"),(D137="Paid")),"",(TODAY()-A137)))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IF($A138="","",IF(OR((D138="Installed"),(D138="Paid")),"",(TODAY()-A138)))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IF($A139="","",IF(OR((D139="Installed"),(D139="Paid")),"",(TODAY()-A139)))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IF($A140="","",IF(OR((D140="Installed"),(D140="Paid")),"",(TODAY()-A140)))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IF($A141="","",IF(OR((D141="Installed"),(D141="Paid")),"",(TODAY()-A141)))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IF($A142="","",IF(OR((D142="Installed"),(D142="Paid")),"",(TODAY()-A142)))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IF($A143="","",IF(OR((D143="Installed"),(D143="Paid")),"",(TODAY()-A143)))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IF($A144="","",IF(OR((D144="Installed"),(D144="Paid")),"",(TODAY()-A144)))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IF($A145="","",IF(OR((D145="Installed"),(D145="Paid")),"",(TODAY()-A145)))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IF($A146="","",IF(OR((D146="Installed"),(D146="Paid")),"",(TODAY()-A146)))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IF($A147="","",IF(OR((D147="Installed"),(D147="Paid")),"",(TODAY()-A147)))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IF($A148="","",IF(OR((D148="Installed"),(D148="Paid")),"",(TODAY()-A148)))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IF($A149="","",IF(OR((D149="Installed"),(D149="Paid")),"",(TODAY()-A149)))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IF($A150="","",IF(OR((D150="Installed"),(D150="Paid")),"",(TODAY()-A150)))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IF($A151="","",IF(OR((D151="Installed"),(D151="Paid")),"",(TODAY()-A151)))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IF($A152="","",IF(OR((D152="Installed"),(D152="Paid")),"",(TODAY()-A152)))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IF($A153="","",IF(OR((D153="Installed"),(D153="Paid")),"",(TODAY()-A153)))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IF($A154="","",IF(OR((D154="Installed"),(D154="Paid")),"",(TODAY()-A154)))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IF($A155="","",IF(OR((D155="Installed"),(D155="Paid")),"",(TODAY()-A155)))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IF($A156="","",IF(OR((D156="Installed"),(D156="Paid")),"",(TODAY()-A156)))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IF($A157="","",IF(OR((D157="Installed"),(D157="Paid")),"",(TODAY()-A157)))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IF($A158="","",IF(OR((D158="Installed"),(D158="Paid")),"",(TODAY()-A158)))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IF($A159="","",IF(OR((D159="Installed"),(D159="Paid")),"",(TODAY()-A159)))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IF($A160="","",IF(OR((D160="Installed"),(D160="Paid")),"",(TODAY()-A160)))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IF($A161="","",IF(OR((D161="Installed"),(D161="Paid")),"",(TODAY()-A161)))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IF($A162="","",IF(OR((D162="Installed"),(D162="Paid")),"",(TODAY()-A162)))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IF($A163="","",IF(OR((D163="Installed"),(D163="Paid")),"",(TODAY()-A163)))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IF($A164="","",IF(OR((D164="Installed"),(D164="Paid")),"",(TODAY()-A164)))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IF($A165="","",IF(OR((D165="Installed"),(D165="Paid")),"",(TODAY()-A165)))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IF($A166="","",IF(OR((D166="Installed"),(D166="Paid")),"",(TODAY()-A166)))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IF($A167="","",IF(OR((D167="Installed"),(D167="Paid")),"",(TODAY()-A167)))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IF($A168="","",IF(OR((D168="Installed"),(D168="Paid")),"",(TODAY()-A168)))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IF($A169="","",IF(OR((D169="Installed"),(D169="Paid")),"",(TODAY()-A169)))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IF($A170="","",IF(OR((D170="Installed"),(D170="Paid")),"",(TODAY()-A170)))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IF($A171="","",IF(OR((D171="Installed"),(D171="Paid")),"",(TODAY()-A171)))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IF($A172="","",IF(OR((D172="Installed"),(D172="Paid")),"",(TODAY()-A172)))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IF($A173="","",IF(OR((D173="Installed"),(D173="Paid")),"",(TODAY()-A173)))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IF($A174="","",IF(OR((D174="Installed"),(D174="Paid")),"",(TODAY()-A174)))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IF($A175="","",IF(OR((D175="Installed"),(D175="Paid")),"",(TODAY()-A175)))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IF($A176="","",IF(OR((D176="Installed"),(D176="Paid")),"",(TODAY()-A176)))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IF($A177="","",IF(OR((D177="Installed"),(D177="Paid")),"",(TODAY()-A177)))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IF($A178="","",IF(OR((D178="Installed"),(D178="Paid")),"",(TODAY()-A178)))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IF($A179="","",IF(OR((D179="Installed"),(D179="Paid")),"",(TODAY()-A179)))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IF($A180="","",IF(OR((D180="Installed"),(D180="Paid")),"",(TODAY()-A180)))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IF($A181="","",IF(OR((D181="Installed"),(D181="Paid")),"",(TODAY()-A181)))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IF($A182="","",IF(OR((D182="Installed"),(D182="Paid")),"",(TODAY()-A182)))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IF($A183="","",IF(OR((D183="Installed"),(D183="Paid")),"",(TODAY()-A183)))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IF($A184="","",IF(OR((D184="Installed"),(D184="Paid")),"",(TODAY()-A184)))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IF($A185="","",IF(OR((D185="Installed"),(D185="Paid")),"",(TODAY()-A185)))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IF($A186="","",IF(OR((D186="Installed"),(D186="Paid")),"",(TODAY()-A186)))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IF($A187="","",IF(OR((D187="Installed"),(D187="Paid")),"",(TODAY()-A187)))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IF($A188="","",IF(OR((D188="Installed"),(D188="Paid")),"",(TODAY()-A188)))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IF($A189="","",IF(OR((D189="Installed"),(D189="Paid")),"",(TODAY()-A189)))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IF($A190="","",IF(OR((D190="Installed"),(D190="Paid")),"",(TODAY()-A190)))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IF($A191="","",IF(OR((D191="Installed"),(D191="Paid")),"",(TODAY()-A191)))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IF($A192="","",IF(OR((D192="Installed"),(D192="Paid")),"",(TODAY()-A192)))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IF($A193="","",IF(OR((D193="Installed"),(D193="Paid")),"",(TODAY()-A193)))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IF($A194="","",IF(OR((D194="Installed"),(D194="Paid")),"",(TODAY()-A194)))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IF($A195="","",IF(OR((D195="Installed"),(D195="Paid")),"",(TODAY()-A195)))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IF($A196="","",IF(OR((D196="Installed"),(D196="Paid")),"",(TODAY()-A196)))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IF($A197="","",IF(OR((D197="Installed"),(D197="Paid")),"",(TODAY()-A197)))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IF($A198="","",IF(OR((D198="Installed"),(D198="Paid")),"",(TODAY()-A198)))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IF($A199="","",IF(OR((D199="Installed"),(D199="Paid")),"",(TODAY()-A199)))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IF($A200="","",IF(OR((D200="Installed"),(D200="Paid")),"",(TODAY()-A200)))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IF($A201="","",IF(OR((D201="Installed"),(D201="Paid")),"",(TODAY()-A201)))</f>
        <v/>
      </c>
    </row>
  </sheetData>
  <autoFilter ref="A1:J1"/>
  <conditionalFormatting sqref="F2:F201">
    <cfRule type="expression" dxfId="0" priority="1">
      <formula>AND(F2&lt;&gt;"",F2&lt;TODAY(),NOT(OR($D2="Installed",$D2="Paid")))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stimate, Contract, Material ordered, Install scheduled, Installed, Paid" sqref="D2:D201">
      <formula1>"Estimate,Contract,Material ordered,Install scheduled,Installed,Paid"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COUNTIFS('Jobs'!$F$2:$F$201,("&lt;"&amp;TODAY()),'Jobs'!$D$2:$D$201,"&lt;&gt;Installed",'Jobs'!$D$2:$D$201,"&lt;&gt;Paid")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COUNTIF('Jobs'!$D$2:$D$201,"Estimate")</f>
        <v>0</v>
      </c>
    </row>
    <row r="7" spans="1:2" x14ac:dyDescent="0.25">
      <c r="A7" t="s">
        <v>46</v>
      </c>
      <c r="B7" s="18">
        <f>COUNTIF('Jobs'!$D$2:$D$201,"Contract")</f>
        <v>1</v>
      </c>
    </row>
    <row r="8" spans="1:2" x14ac:dyDescent="0.25">
      <c r="A8" t="s">
        <v>47</v>
      </c>
      <c r="B8" s="18">
        <f>COUNTIF('Jobs'!$D$2:$D$201,"Material ordered")</f>
        <v>1</v>
      </c>
    </row>
    <row r="9" spans="1:2" x14ac:dyDescent="0.25">
      <c r="A9" t="s">
        <v>48</v>
      </c>
      <c r="B9" s="18">
        <f>COUNTIF('Jobs'!$D$2:$D$201,"Install scheduled")</f>
        <v>1</v>
      </c>
    </row>
    <row r="10" spans="1:2" x14ac:dyDescent="0.25">
      <c r="A10" t="s">
        <v>49</v>
      </c>
      <c r="B10" s="18">
        <f>COUNTIF('Jobs'!$D$2:$D$201,"Installed")</f>
        <v>0</v>
      </c>
    </row>
    <row r="11" spans="1:2" x14ac:dyDescent="0.25">
      <c r="A11" t="s">
        <v>50</v>
      </c>
      <c r="B11" s="18">
        <f>COUNTIF('Jobs'!$D$2:$D$201,"Paid")</f>
        <v>1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15750</v>
      </c>
    </row>
    <row r="14" spans="1:2" x14ac:dyDescent="0.25">
      <c r="A14" t="s">
        <v>53</v>
      </c>
      <c r="B14" s="19">
        <f>SUM('Jobs'!$H$2:$H$201)</f>
        <v>6800</v>
      </c>
    </row>
    <row r="15" spans="1:2" x14ac:dyDescent="0.25">
      <c r="A15" t="s">
        <v>54</v>
      </c>
      <c r="B15" s="19">
        <f>SUM('Jobs'!$I$2:$I$201)</f>
        <v>8950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