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<sst xmlns="http://schemas.openxmlformats.org/spreadsheetml/2006/main" count="57" uniqueCount="55">
  <si>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Fireplace Install Tracker</t>
  </si>
  <si>
    <t>A free install tracker for fireplace pros: schedule installs, assign techs, and track unit and status in Google Sheets or Excel.</t>
  </si>
  <si>
    <t>Quick start</t>
  </si>
  <si>
    <t>Open the Jobs tab and replace the sample rows with your own — one row per entry. Formulas fill in automatically for new rows.</t>
  </si>
  <si>
    <t>Order units after the chimney inspection confirms the venting plan; Promised turns red if an install slips.</t>
  </si>
  <si>
    <t>Gas and wood installs need a permit and final inspection in most areas.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</si>
  <si>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</si>
  <si>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</si>
  <si>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</si>
  <si>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</si>
  <si>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</si>
  <si>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</si>
  <si>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</si>
  <si>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</si>
  <si>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</si>
  <si>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</si>
  <si>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Unit / venting</t>
  </si>
  <si>
    <t>Stage</t>
  </si>
  <si>
    <t>Tech</t>
  </si>
  <si>
    <t>Promised</t>
  </si>
  <si>
    <t>Price</t>
  </si>
  <si>
    <t>Deposit</t>
  </si>
  <si>
    <t>Balance</t>
  </si>
  <si>
    <t>Days open</t>
  </si>
  <si>
    <t>Holt</t>
  </si>
  <si>
    <t>Gas insert, co-linear liner</t>
  </si>
  <si>
    <t>Unit ordered</t>
  </si>
  <si>
    <t>Ben</t>
  </si>
  <si>
    <t>Sato</t>
  </si>
  <si>
    <t>Wood stove, full liner</t>
  </si>
  <si>
    <t>Chimney inspection</t>
  </si>
  <si>
    <t>Kline</t>
  </si>
  <si>
    <t>Electric insert</t>
  </si>
  <si>
    <t>Install</t>
  </si>
  <si>
    <t>Ray</t>
  </si>
  <si>
    <t>Parker</t>
  </si>
  <si>
    <t>Direct-vent gas fireplace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</si>
  <si>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</si>
  <si>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</si>
  <si>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</si>
  <si>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</si>
  <si>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</si>
  <si>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</si>
  <si>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</si>
  <si>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</si>
  <si>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Sold</t>
  </si>
  <si>
    <t>Stage: Chimney inspection</t>
  </si>
  <si>
    <t>Stage: Unit ordered</t>
  </si>
  <si>
    <t>Stage: Install</t>
  </si>
  <si>
    <t>Stage: Inspection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</si>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</sst>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46294</v>
      </c>
      <c r="B2" t="s">
        <v>24</v>
      </c>
      <c r="C2" t="s">
        <v>25</v>
      </c>
      <c r="D2" t="s">
        <v>26</v>
      </c>
      <c r="E2" t="s">
        <v>27</v>
      </c>
      <c r="F2" s="11">
        <v>46318</v>
      </c>
      <c r="G2" s="12">
        <v>5900</v>
      </c>
      <c r="H2" s="12">
        <v>2950</v>
      </c>
      <c r="I2" s="13">
        <f>IF($A2="","",(G2-H2))</f>
        <v>2950</v>
      </c>
      <c r="J2" s="14">
        <f>IF($A2="","",IF(OR((D2="Complete")),"",(TODAY()-A2)))</f>
        <v>13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27</v>
      </c>
      <c r="F3" s="11">
        <v>46326</v>
      </c>
      <c r="G3" s="12">
        <v>7200</v>
      </c>
      <c r="H3" s="12">
        <v>3600</v>
      </c>
      <c r="I3" s="13">
        <f>IF($A3="","",(G3-H3))</f>
        <v>3600</v>
      </c>
      <c r="J3" s="14">
        <f>IF($A3="","",IF(OR((D3="Complete")),"",(TODAY()-A3)))</f>
        <v>7</v>
      </c>
    </row>
    <row r="4" spans="1:10" x14ac:dyDescent="0.25">
      <c r="A4" s="11">
        <v>46288</v>
      </c>
      <c r="B4" t="s">
        <v>31</v>
      </c>
      <c r="C4" t="s">
        <v>32</v>
      </c>
      <c r="D4" t="s">
        <v>33</v>
      </c>
      <c r="E4" t="s">
        <v>34</v>
      </c>
      <c r="F4" s="11">
        <v>46309</v>
      </c>
      <c r="G4" s="12">
        <v>2400</v>
      </c>
      <c r="H4" s="12">
        <v>1200</v>
      </c>
      <c r="I4" s="13">
        <f>IF($A4="","",(G4-H4))</f>
        <v>1200</v>
      </c>
      <c r="J4" s="14">
        <f>IF($A4="","",IF(OR((D4="Complete")),"",(TODAY()-A4)))</f>
        <v>19</v>
      </c>
    </row>
    <row r="5" spans="1:10" x14ac:dyDescent="0.25">
      <c r="A5" s="11">
        <v>46273</v>
      </c>
      <c r="B5" t="s">
        <v>35</v>
      </c>
      <c r="C5" t="s">
        <v>36</v>
      </c>
      <c r="D5" t="s">
        <v>37</v>
      </c>
      <c r="E5" t="s">
        <v>34</v>
      </c>
      <c r="F5" s="11">
        <v>46302</v>
      </c>
      <c r="G5" s="12">
        <v>6800</v>
      </c>
      <c r="H5" s="12">
        <v>6800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old, Chimney inspection, Unit ordered, Install, Inspection, Complete" sqref="D2:D201">
      <formula1>"Sold,Chimney inspection,Unit ordered,Install,Inspection,Complete"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COUNTIF('Jobs'!$D$2:$D$201,"Sold")</f>
        <v>0</v>
      </c>
    </row>
    <row r="7" spans="1:2" x14ac:dyDescent="0.25">
      <c r="A7" t="s">
        <v>46</v>
      </c>
      <c r="B7" s="18">
        <f>COUNTIF('Jobs'!$D$2:$D$201,"Chimney inspection")</f>
        <v>1</v>
      </c>
    </row>
    <row r="8" spans="1:2" x14ac:dyDescent="0.25">
      <c r="A8" t="s">
        <v>47</v>
      </c>
      <c r="B8" s="18">
        <f>COUNTIF('Jobs'!$D$2:$D$201,"Unit ordered")</f>
        <v>1</v>
      </c>
    </row>
    <row r="9" spans="1:2" x14ac:dyDescent="0.25">
      <c r="A9" t="s">
        <v>48</v>
      </c>
      <c r="B9" s="18">
        <f>COUNTIF('Jobs'!$D$2:$D$201,"Install")</f>
        <v>1</v>
      </c>
    </row>
    <row r="10" spans="1:2" x14ac:dyDescent="0.25">
      <c r="A10" t="s">
        <v>49</v>
      </c>
      <c r="B10" s="18">
        <f>COUNTIF('Jobs'!$D$2:$D$201,"Inspection")</f>
        <v>0</v>
      </c>
    </row>
    <row r="11" spans="1:2" x14ac:dyDescent="0.25">
      <c r="A11" t="s">
        <v>50</v>
      </c>
      <c r="B11" s="18">
        <f>COUNTIF('Jobs'!$D$2:$D$201,"Complete")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22300</v>
      </c>
    </row>
    <row r="14" spans="1:2" x14ac:dyDescent="0.25">
      <c r="A14" t="s">
        <v>53</v>
      </c>
      <c r="B14" s="19">
        <f>SUM('Jobs'!$H$2:$H$201)</f>
        <v>14550</v>
      </c>
    </row>
    <row r="15" spans="1:2" x14ac:dyDescent="0.25">
      <c r="A15" t="s">
        <v>54</v>
      </c>
      <c r="B15" s="19">
        <f>SUM('Jobs'!$I$2:$I$201)</f>
        <v>7750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