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<sst xmlns="http://schemas.openxmlformats.org/spreadsheetml/2006/main" count="58" uniqueCount="56">
  <si>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Dock Build Tracker</t>
  </si>
  <si>
    <t>A free build tracker for dock builders: track permits, crew, and install status by job in Google Sheets or Excel.</t>
  </si>
  <si>
    <t>Quick start</t>
  </si>
  <si>
    <t>Open the Jobs tab and replace the sample rows with your own — one row per entry. Formulas fill in automatically for new rows.</t>
  </si>
  <si>
    <t>Waterfront permits (local, state, sometimes Army Corps) take longest: track the submission date closely.</t>
  </si>
  <si>
    <t>Promised turns red when a phase runs late; water levels and seasonal restrictions can move dates.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</si>
  <si>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</si>
  <si>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</si>
  <si>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</si>
  <si>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</si>
  <si>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</si>
  <si>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</si>
  <si>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</si>
  <si>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</si>
  <si>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</si>
  <si>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</si>
  <si>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 / waterway</t>
  </si>
  <si>
    <t>Stage</t>
  </si>
  <si>
    <t>Crew</t>
  </si>
  <si>
    <t>Promised</t>
  </si>
  <si>
    <t>Price</t>
  </si>
  <si>
    <t>Deposit</t>
  </si>
  <si>
    <t>Balance</t>
  </si>
  <si>
    <t>Days open</t>
  </si>
  <si>
    <t>Hale</t>
  </si>
  <si>
    <t>40 ft walkway + platform, lake</t>
  </si>
  <si>
    <t>Pilings</t>
  </si>
  <si>
    <t>Barge crew</t>
  </si>
  <si>
    <t>Ortiz</t>
  </si>
  <si>
    <t>Floating dock 8x24, river</t>
  </si>
  <si>
    <t>Permit approved</t>
  </si>
  <si>
    <t>Crew B</t>
  </si>
  <si>
    <t>Lakeside HOA</t>
  </si>
  <si>
    <t>Community dock repair</t>
  </si>
  <si>
    <t>Permit submitted</t>
  </si>
  <si>
    <t>Kim</t>
  </si>
  <si>
    <t>Boat lift install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</si>
  <si>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</si>
  <si>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</si>
  <si>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</si>
  <si>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</si>
  <si>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</si>
  <si>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</si>
  <si>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</si>
  <si>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</si>
  <si>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Estimate</t>
  </si>
  <si>
    <t>Stage: Permit submitted</t>
  </si>
  <si>
    <t>Stage: Permit approved</t>
  </si>
  <si>
    <t>Stage: Pilings</t>
  </si>
  <si>
    <t>Stage: Framing and decking</t>
  </si>
  <si>
    <t>Stage: Lift install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</si>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</sst>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46248</v>
      </c>
      <c r="B2" t="s">
        <v>24</v>
      </c>
      <c r="C2" t="s">
        <v>25</v>
      </c>
      <c r="D2" t="s">
        <v>26</v>
      </c>
      <c r="E2" t="s">
        <v>27</v>
      </c>
      <c r="F2" s="11">
        <v>46328</v>
      </c>
      <c r="G2" s="12">
        <v>38500</v>
      </c>
      <c r="H2" s="12">
        <v>12000</v>
      </c>
      <c r="I2" s="13">
        <f>IF($A2="","",(G2-H2))</f>
        <v>26500</v>
      </c>
      <c r="J2" s="14">
        <f>IF($A2="","",IF(OR((D2="Complete")),"",(TODAY()-A2)))</f>
        <v>59</v>
      </c>
    </row>
    <row r="3" spans="1:10" x14ac:dyDescent="0.25">
      <c r="A3" s="11">
        <v>46263</v>
      </c>
      <c r="B3" t="s">
        <v>28</v>
      </c>
      <c r="C3" t="s">
        <v>29</v>
      </c>
      <c r="D3" t="s">
        <v>30</v>
      </c>
      <c r="E3" t="s">
        <v>31</v>
      </c>
      <c r="F3" s="11">
        <v>46322</v>
      </c>
      <c r="G3" s="12">
        <v>14200</v>
      </c>
      <c r="H3" s="12">
        <v>5000</v>
      </c>
      <c r="I3" s="13">
        <f>IF($A3="","",(G3-H3))</f>
        <v>9200</v>
      </c>
      <c r="J3" s="14">
        <f>IF($A3="","",IF(OR((D3="Complete")),"",(TODAY()-A3)))</f>
        <v>44</v>
      </c>
    </row>
    <row r="4" spans="1:10" x14ac:dyDescent="0.25">
      <c r="A4" s="11">
        <v>46278</v>
      </c>
      <c r="B4" t="s">
        <v>32</v>
      </c>
      <c r="C4" t="s">
        <v>33</v>
      </c>
      <c r="D4" t="s">
        <v>34</v>
      </c>
      <c r="E4" t="s">
        <v>27</v>
      </c>
      <c r="F4" s="11">
        <v>46353</v>
      </c>
      <c r="G4" s="12">
        <v>22000</v>
      </c>
      <c r="H4" s="12">
        <v>6000</v>
      </c>
      <c r="I4" s="13">
        <f>IF($A4="","",(G4-H4))</f>
        <v>16000</v>
      </c>
      <c r="J4" s="14">
        <f>IF($A4="","",IF(OR((D4="Complete")),"",(TODAY()-A4)))</f>
        <v>29</v>
      </c>
    </row>
    <row r="5" spans="1:10" x14ac:dyDescent="0.25">
      <c r="A5" s="11">
        <v>46218</v>
      </c>
      <c r="B5" t="s">
        <v>35</v>
      </c>
      <c r="C5" t="s">
        <v>36</v>
      </c>
      <c r="D5" t="s">
        <v>37</v>
      </c>
      <c r="E5" t="s">
        <v>31</v>
      </c>
      <c r="F5" s="11">
        <v>46293</v>
      </c>
      <c r="G5" s="12">
        <v>8600</v>
      </c>
      <c r="H5" s="12">
        <v>8600</v>
      </c>
      <c r="I5" s="13">
        <f>IF($A5="","",(G5-H5))</f>
        <v>0</v>
      </c>
      <c r="J5" s="14" t="str">
        <f>IF($A5="","",IF(OR((D5="Complete")),"",(TODAY()-A5)))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stimate, Permit submitted, Permit approved, Pilings, Framing and decking, Lift install, Complete" sqref="D2:D201">
      <formula1>"Estimate,Permit submitted,Permit approved,Pilings,Framing and decking,Lift install,Complete"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COUNTIF('Jobs'!$D$2:$D$201,"Estimate")</f>
        <v>0</v>
      </c>
    </row>
    <row r="7" spans="1:2" x14ac:dyDescent="0.25">
      <c r="A7" t="s">
        <v>46</v>
      </c>
      <c r="B7" s="18">
        <f>COUNTIF('Jobs'!$D$2:$D$201,"Permit submitted")</f>
        <v>1</v>
      </c>
    </row>
    <row r="8" spans="1:2" x14ac:dyDescent="0.25">
      <c r="A8" t="s">
        <v>47</v>
      </c>
      <c r="B8" s="18">
        <f>COUNTIF('Jobs'!$D$2:$D$201,"Permit approved")</f>
        <v>1</v>
      </c>
    </row>
    <row r="9" spans="1:2" x14ac:dyDescent="0.25">
      <c r="A9" t="s">
        <v>48</v>
      </c>
      <c r="B9" s="18">
        <f>COUNTIF('Jobs'!$D$2:$D$201,"Pilings")</f>
        <v>1</v>
      </c>
    </row>
    <row r="10" spans="1:2" x14ac:dyDescent="0.25">
      <c r="A10" t="s">
        <v>49</v>
      </c>
      <c r="B10" s="18">
        <f>COUNTIF('Jobs'!$D$2:$D$201,"Framing and decking")</f>
        <v>0</v>
      </c>
    </row>
    <row r="11" spans="1:2" x14ac:dyDescent="0.25">
      <c r="A11" t="s">
        <v>50</v>
      </c>
      <c r="B11" s="18">
        <f>COUNTIF('Jobs'!$D$2:$D$201,"Lift install")</f>
        <v>0</v>
      </c>
    </row>
    <row r="12" spans="1:2" x14ac:dyDescent="0.25">
      <c r="A12" t="s">
        <v>51</v>
      </c>
      <c r="B12" s="18">
        <f>COUNTIF('Jobs'!$D$2:$D$201,"Complete")</f>
        <v>1</v>
      </c>
    </row>
    <row r="13" spans="1:3" x14ac:dyDescent="0.25">
      <c r="A13" s="16" t="s">
        <v>52</v>
      </c>
      <c r="B13" s="17"/>
      <c r="C13" s="17"/>
    </row>
    <row r="14" spans="1:2" x14ac:dyDescent="0.25">
      <c r="A14" t="s">
        <v>53</v>
      </c>
      <c r="B14" s="19">
        <f>SUM('Jobs'!$G$2:$G$201)</f>
        <v>83300</v>
      </c>
    </row>
    <row r="15" spans="1:2" x14ac:dyDescent="0.25">
      <c r="A15" t="s">
        <v>54</v>
      </c>
      <c r="B15" s="19">
        <f>SUM('Jobs'!$H$2:$H$201)</f>
        <v>31600</v>
      </c>
    </row>
    <row r="16" spans="1:2" x14ac:dyDescent="0.25">
      <c r="A16" t="s">
        <v>55</v>
      </c>
      <c r="B16" s="19">
        <f>SUM('Jobs'!$I$2:$I$201)</f>
        <v>51700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