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<sst xmlns="http://schemas.openxmlformats.org/spreadsheetml/2006/main" count="53" uniqueCount="50">
  <si>
    <t>Diesel Parts Inventory</t>
  </si>
  <si>
    <t>A free parts inventory for diesel shops: track stock by type and fitment with reorder points and margin in Google Sheets or Excel.</t>
  </si>
  <si>
    <t>Quick start</t>
  </si>
  <si>
    <t>Open the Inventory tab and replace the sample rows with your own — one row per entry. Formulas fill in automatically for new rows.</t>
  </si>
  <si>
    <t>Note fitment (engine or chassis) in the part name. Count fast movers like filters and DEF weekly.</t>
  </si>
  <si>
    <t>Margin shows your markup on each part; keep it in line with what fleet accounts are quoted.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</si>
  <si>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</si>
  <si>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</si>
  <si>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</si>
  <si>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</si>
  <si>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</si>
  <si>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</si>
  <si>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</si>
  <si>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</si>
  <si>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</si>
  <si>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</si>
  <si>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</si>
  <si>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</si>
  <si>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</si>
  <si>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</si>
  <si>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</si>
  <si>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</si>
  <si>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</si>
  <si>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</si>
  <si>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</si>
  <si>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Fleetguard LF9009 oil filter</t>
  </si>
  <si>
    <t>Filters</t>
  </si>
  <si>
    <t>FleetPride</t>
  </si>
  <si>
    <t>Fleetguard FS1000 fuel/water separator</t>
  </si>
  <si>
    <t>Rotella T4 15W-40 (55 gal)</t>
  </si>
  <si>
    <t>Fluids</t>
  </si>
  <si>
    <t>Shell distributor</t>
  </si>
  <si>
    <t>DEF (2.5 gal)</t>
  </si>
  <si>
    <t>Peak</t>
  </si>
  <si>
    <t>Air brake chamber 30/30</t>
  </si>
  <si>
    <t>Brakes</t>
  </si>
  <si>
    <t>Bendix</t>
  </si>
  <si>
    <t>Alternator 160A remanufactured</t>
  </si>
  <si>
    <t>Electrical</t>
  </si>
  <si>
    <t>Delco Remy</t>
  </si>
  <si>
    <t>Serpentine belt (Cummins X15)</t>
  </si>
  <si>
    <t>Belts and hoses</t>
  </si>
  <si>
    <t>Gates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</si>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</sst>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14</v>
      </c>
      <c r="E2" s="11">
        <v>10</v>
      </c>
      <c r="F2" s="12">
        <v>28.5</v>
      </c>
      <c r="G2" s="12">
        <v>49</v>
      </c>
      <c r="H2" s="13">
        <f>IF($A2="","",IFERROR(((G2-F2)/G2),0))</f>
        <v>0.41836734693877553</v>
      </c>
      <c r="I2" s="14" t="str">
        <f>IF($A2="","",IF((D2&lt;=E2),"Reorder","OK"))</f>
        <v>OK</v>
      </c>
      <c r="J2" s="15">
        <f>IF($A2="","",(D2*F2))</f>
        <v>399</v>
      </c>
    </row>
    <row r="3" spans="1:10" x14ac:dyDescent="0.25">
      <c r="A3" t="s">
        <v>28</v>
      </c>
      <c r="B3" t="s">
        <v>26</v>
      </c>
      <c r="C3" t="s">
        <v>27</v>
      </c>
      <c r="D3" s="11">
        <v>6</v>
      </c>
      <c r="E3" s="11">
        <v>6</v>
      </c>
      <c r="F3" s="12">
        <v>34</v>
      </c>
      <c r="G3" s="12">
        <v>59</v>
      </c>
      <c r="H3" s="13">
        <f>IF($A3="","",IFERROR(((G3-F3)/G3),0))</f>
        <v>0.423728813559322</v>
      </c>
      <c r="I3" s="14" t="str">
        <f>IF($A3="","",IF((D3&lt;=E3),"Reorder","OK"))</f>
        <v>Reorder</v>
      </c>
      <c r="J3" s="15">
        <f>IF($A3="","",(D3*F3))</f>
        <v>204</v>
      </c>
    </row>
    <row r="4" spans="1:10" x14ac:dyDescent="0.25">
      <c r="A4" t="s">
        <v>29</v>
      </c>
      <c r="B4" t="s">
        <v>30</v>
      </c>
      <c r="C4" t="s">
        <v>31</v>
      </c>
      <c r="D4" s="11">
        <v>1</v>
      </c>
      <c r="E4" s="11">
        <v>1</v>
      </c>
      <c r="F4" s="12">
        <v>980</v>
      </c>
      <c r="G4" s="12">
        <v>1450</v>
      </c>
      <c r="H4" s="13">
        <f>IF($A4="","",IFERROR(((G4-F4)/G4),0))</f>
        <v>0.32413793103448274</v>
      </c>
      <c r="I4" s="14" t="str">
        <f>IF($A4="","",IF((D4&lt;=E4),"Reorder","OK"))</f>
        <v>Reorder</v>
      </c>
      <c r="J4" s="15">
        <f>IF($A4="","",(D4*F4))</f>
        <v>980</v>
      </c>
    </row>
    <row r="5" spans="1:10" x14ac:dyDescent="0.25">
      <c r="A5" t="s">
        <v>32</v>
      </c>
      <c r="B5" t="s">
        <v>30</v>
      </c>
      <c r="C5" t="s">
        <v>33</v>
      </c>
      <c r="D5" s="11">
        <v>18</v>
      </c>
      <c r="E5" s="11">
        <v>12</v>
      </c>
      <c r="F5" s="12">
        <v>11</v>
      </c>
      <c r="G5" s="12">
        <v>22</v>
      </c>
      <c r="H5" s="13">
        <f>IF($A5="","",IFERROR(((G5-F5)/G5),0))</f>
        <v>0.5</v>
      </c>
      <c r="I5" s="14" t="str">
        <f>IF($A5="","",IF((D5&lt;=E5),"Reorder","OK"))</f>
        <v>OK</v>
      </c>
      <c r="J5" s="15">
        <f>IF($A5="","",(D5*F5))</f>
        <v>198</v>
      </c>
    </row>
    <row r="6" spans="1:10" x14ac:dyDescent="0.25">
      <c r="A6" t="s">
        <v>34</v>
      </c>
      <c r="B6" t="s">
        <v>35</v>
      </c>
      <c r="C6" t="s">
        <v>36</v>
      </c>
      <c r="D6" s="11">
        <v>2</v>
      </c>
      <c r="E6" s="11">
        <v>2</v>
      </c>
      <c r="F6" s="12">
        <v>62</v>
      </c>
      <c r="G6" s="12">
        <v>115</v>
      </c>
      <c r="H6" s="13">
        <f>IF($A6="","",IFERROR(((G6-F6)/G6),0))</f>
        <v>0.4608695652173913</v>
      </c>
      <c r="I6" s="14" t="str">
        <f>IF($A6="","",IF((D6&lt;=E6),"Reorder","OK"))</f>
        <v>Reorder</v>
      </c>
      <c r="J6" s="15">
        <f>IF($A6="","",(D6*F6))</f>
        <v>124</v>
      </c>
    </row>
    <row r="7" spans="1:10" x14ac:dyDescent="0.25">
      <c r="A7" t="s">
        <v>37</v>
      </c>
      <c r="B7" t="s">
        <v>38</v>
      </c>
      <c r="C7" t="s">
        <v>39</v>
      </c>
      <c r="D7" s="11">
        <v>1</v>
      </c>
      <c r="E7" s="11">
        <v>1</v>
      </c>
      <c r="F7" s="12">
        <v>285</v>
      </c>
      <c r="G7" s="12">
        <v>469</v>
      </c>
      <c r="H7" s="13">
        <f>IF($A7="","",IFERROR(((G7-F7)/G7),0))</f>
        <v>0.39232409381663114</v>
      </c>
      <c r="I7" s="14" t="str">
        <f>IF($A7="","",IF((D7&lt;=E7),"Reorder","OK"))</f>
        <v>Reorder</v>
      </c>
      <c r="J7" s="15">
        <f>IF($A7="","",(D7*F7))</f>
        <v>285</v>
      </c>
    </row>
    <row r="8" spans="1:10" x14ac:dyDescent="0.25">
      <c r="A8" t="s">
        <v>40</v>
      </c>
      <c r="B8" t="s">
        <v>41</v>
      </c>
      <c r="C8" t="s">
        <v>42</v>
      </c>
      <c r="D8" s="11">
        <v>3</v>
      </c>
      <c r="E8" s="11">
        <v>2</v>
      </c>
      <c r="F8" s="12">
        <v>48</v>
      </c>
      <c r="G8" s="12">
        <v>89</v>
      </c>
      <c r="H8" s="13">
        <f>IF($A8="","",IFERROR(((G8-F8)/G8),0))</f>
        <v>0.4606741573033708</v>
      </c>
      <c r="I8" s="14" t="str">
        <f>IF($A8="","",IF((D8&lt;=E8),"Reorder","OK"))</f>
        <v>OK</v>
      </c>
      <c r="J8" s="15">
        <f>IF($A8="","",(D8*F8))</f>
        <v>144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Filters, Fluids, Brakes, Electrical, Engine, Belts and hoses" sqref="B2:B201">
      <formula1>"Filters,Fluids,Brakes,Electrical,Engine,Belts and hoses"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43</v>
      </c>
      <c r="B1" s="16" t="s">
        <v>44</v>
      </c>
      <c r="C1" s="16" t="s">
        <v>45</v>
      </c>
    </row>
    <row r="2" spans="1:3" x14ac:dyDescent="0.25">
      <c r="A2" s="17" t="s">
        <v>46</v>
      </c>
      <c r="B2" s="18"/>
      <c r="C2" s="18"/>
    </row>
    <row r="3" spans="1:2" x14ac:dyDescent="0.25">
      <c r="A3" t="s">
        <v>47</v>
      </c>
      <c r="B3" s="19">
        <f>COUNTA('Inventory'!$A$2:$A$201)</f>
        <v>7</v>
      </c>
    </row>
    <row r="4" spans="1:3" x14ac:dyDescent="0.25">
      <c r="A4" s="17" t="s">
        <v>48</v>
      </c>
      <c r="B4" s="18"/>
      <c r="C4" s="18"/>
    </row>
    <row r="5" spans="1:2" x14ac:dyDescent="0.25">
      <c r="A5" t="s">
        <v>49</v>
      </c>
      <c r="B5" s="20">
        <f>SUM('Inventory'!$J$2:$J$201)</f>
        <v>2334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