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<sst xmlns="http://schemas.openxmlformats.org/spreadsheetml/2006/main" count="63" uniqueCount="58">
  <si>
    <t>Concrete Estimate Calculator</t>
  </si>
  <si>
    <t>A free concrete estimate calculator: figure yardage from area and thickness, then add material, pump, and labor in Sheets or Excel.</t>
  </si>
  <si>
    <t>Quick start</t>
  </si>
  <si>
    <t>Open the Line items tab and replace the sample rows with your own — one row per entry. Formulas fill in automatically for new rows.</t>
  </si>
  <si>
    <t>Enter area, thickness and waste on the Bid tab; Yards needed tells you what to order. Copy that into the ready-mix line.</t>
  </si>
  <si>
    <t>Pump, forms and finish are separate lines so you can drop the pump when the truck can chute directly.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</si>
  <si>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</si>
  <si>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</si>
  <si>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</si>
  <si>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</si>
  <si>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</si>
  <si>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</si>
  <si>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</si>
  <si>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</si>
  <si>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</si>
  <si>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</si>
  <si>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</si>
  <si>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</si>
  <si>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</si>
  <si>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Ready-mix 4,000 psi</t>
  </si>
  <si>
    <t>Concrete</t>
  </si>
  <si>
    <t>cu yd</t>
  </si>
  <si>
    <t>Short-load / environmental fee</t>
  </si>
  <si>
    <t>each</t>
  </si>
  <si>
    <t>#4 rebar, 24 in grid</t>
  </si>
  <si>
    <t>Rebar and mesh</t>
  </si>
  <si>
    <t>sq ft</t>
  </si>
  <si>
    <t>Form boards and stakes</t>
  </si>
  <si>
    <t>Forms</t>
  </si>
  <si>
    <t>linear ft</t>
  </si>
  <si>
    <t>Line pump (half day)</t>
  </si>
  <si>
    <t>Pump</t>
  </si>
  <si>
    <t>Place and finish crew</t>
  </si>
  <si>
    <t>Labor</t>
  </si>
  <si>
    <t>hours</t>
  </si>
  <si>
    <t>Broom finish and sealer</t>
  </si>
  <si>
    <t>Finish</t>
  </si>
  <si>
    <t>Value</t>
  </si>
  <si>
    <t>Notes</t>
  </si>
  <si>
    <t>Job</t>
  </si>
  <si>
    <t>Slab area (sq ft)</t>
  </si>
  <si>
    <t>Patio 20 x 30 ft</t>
  </si>
  <si>
    <t>Thickness (in)</t>
  </si>
  <si>
    <t>Waste allowance</t>
  </si>
  <si>
    <t>Yards needed</t>
  </si>
  <si>
    <t>Order this; then set Qty on the concrete line.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</si>
  <si>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</si>
  <si>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</si>
  <si>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</si>
  <si>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</si>
  <si>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</si>
  <si>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</si>
  <si>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</si>
  <si>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</si>
  <si>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</si>
  <si>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$50.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</si>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</sst>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3" fontId="5" fillId="3" borderId="1" xfId="0" applyNumberFormat="1" applyFon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8</v>
      </c>
      <c r="D2" t="s">
        <v>21</v>
      </c>
      <c r="E2" s="12">
        <v>165</v>
      </c>
      <c r="F2" s="13">
        <f>IF($A2="","",(C2*E2))</f>
        <v>1320</v>
      </c>
    </row>
    <row r="3" spans="1:6" x14ac:dyDescent="0.25">
      <c r="A3" t="s">
        <v>22</v>
      </c>
      <c r="B3" t="s">
        <v>20</v>
      </c>
      <c r="C3" s="11">
        <v>1</v>
      </c>
      <c r="D3" t="s">
        <v>23</v>
      </c>
      <c r="E3" s="12">
        <v>75</v>
      </c>
      <c r="F3" s="13">
        <f>IF($A3="","",(C3*E3))</f>
        <v>75</v>
      </c>
    </row>
    <row r="4" spans="1:6" x14ac:dyDescent="0.25">
      <c r="A4" t="s">
        <v>24</v>
      </c>
      <c r="B4" t="s">
        <v>25</v>
      </c>
      <c r="C4" s="11">
        <v>600</v>
      </c>
      <c r="D4" t="s">
        <v>26</v>
      </c>
      <c r="E4" s="12">
        <v>0.85</v>
      </c>
      <c r="F4" s="13">
        <f>IF($A4="","",(C4*E4))</f>
        <v>510</v>
      </c>
    </row>
    <row r="5" spans="1:6" x14ac:dyDescent="0.25">
      <c r="A5" t="s">
        <v>27</v>
      </c>
      <c r="B5" t="s">
        <v>28</v>
      </c>
      <c r="C5" s="11">
        <v>100</v>
      </c>
      <c r="D5" t="s">
        <v>29</v>
      </c>
      <c r="E5" s="12">
        <v>2.4</v>
      </c>
      <c r="F5" s="13">
        <f>IF($A5="","",(C5*E5))</f>
        <v>240</v>
      </c>
    </row>
    <row r="6" spans="1:6" x14ac:dyDescent="0.25">
      <c r="A6" t="s">
        <v>30</v>
      </c>
      <c r="B6" t="s">
        <v>31</v>
      </c>
      <c r="C6" s="11">
        <v>1</v>
      </c>
      <c r="D6" t="s">
        <v>23</v>
      </c>
      <c r="E6" s="12">
        <v>650</v>
      </c>
      <c r="F6" s="13">
        <f>IF($A6="","",(C6*E6))</f>
        <v>650</v>
      </c>
    </row>
    <row r="7" spans="1:6" x14ac:dyDescent="0.25">
      <c r="A7" t="s">
        <v>32</v>
      </c>
      <c r="B7" t="s">
        <v>33</v>
      </c>
      <c r="C7" s="11">
        <v>24</v>
      </c>
      <c r="D7" t="s">
        <v>34</v>
      </c>
      <c r="E7" s="12">
        <v>42</v>
      </c>
      <c r="F7" s="13">
        <f>IF($A7="","",(C7*E7))</f>
        <v>1008</v>
      </c>
    </row>
    <row r="8" spans="1:6" x14ac:dyDescent="0.25">
      <c r="A8" t="s">
        <v>35</v>
      </c>
      <c r="B8" t="s">
        <v>36</v>
      </c>
      <c r="C8" s="11">
        <v>600</v>
      </c>
      <c r="D8" t="s">
        <v>26</v>
      </c>
      <c r="E8" s="12">
        <v>0.35</v>
      </c>
      <c r="F8" s="13">
        <f>IF($A8="","",(C8*E8))</f>
        <v>210</v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Concrete, Rebar and mesh, Forms, Pump, Labor, Finish" sqref="B2:B201">
      <formula1>"Concrete,Rebar and mesh,Forms,Pump,Labor,Finish"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37</v>
      </c>
      <c r="C1" s="14" t="s">
        <v>38</v>
      </c>
    </row>
    <row r="2" spans="1:3" x14ac:dyDescent="0.25">
      <c r="A2" s="15" t="s">
        <v>39</v>
      </c>
      <c r="B2" s="16"/>
      <c r="C2" s="16"/>
    </row>
    <row r="3" spans="1:3" x14ac:dyDescent="0.25">
      <c r="A3" t="s">
        <v>40</v>
      </c>
      <c r="B3" s="17">
        <v>600</v>
      </c>
      <c r="C3" s="18" t="s">
        <v>41</v>
      </c>
    </row>
    <row r="4" spans="1:2" x14ac:dyDescent="0.25">
      <c r="A4" t="s">
        <v>42</v>
      </c>
      <c r="B4" s="17">
        <v>4</v>
      </c>
    </row>
    <row r="5" spans="1:2" x14ac:dyDescent="0.25">
      <c r="A5" t="s">
        <v>43</v>
      </c>
      <c r="B5" s="19">
        <v>0.08</v>
      </c>
    </row>
    <row r="6" spans="1:3" x14ac:dyDescent="0.25">
      <c r="A6" t="s">
        <v>44</v>
      </c>
      <c r="B6" s="20">
        <f>ROUNDUP((((('Bid'!$B$3*'Bid'!$B$4)/12)/27)*(1+'Bid'!$B$5)),1)</f>
        <v>8</v>
      </c>
      <c r="C6" s="18" t="s">
        <v>45</v>
      </c>
    </row>
    <row r="7" spans="1:3" x14ac:dyDescent="0.25">
      <c r="A7" s="15" t="s">
        <v>46</v>
      </c>
      <c r="B7" s="16"/>
      <c r="C7" s="16"/>
    </row>
    <row r="8" spans="1:3" x14ac:dyDescent="0.25">
      <c r="A8" t="s">
        <v>47</v>
      </c>
      <c r="B8" s="19">
        <v>0.12</v>
      </c>
      <c r="C8" s="18" t="s">
        <v>48</v>
      </c>
    </row>
    <row r="9" spans="1:3" x14ac:dyDescent="0.25">
      <c r="A9" t="s">
        <v>49</v>
      </c>
      <c r="B9" s="19">
        <v>0.25</v>
      </c>
      <c r="C9" s="18" t="s">
        <v>50</v>
      </c>
    </row>
    <row r="10" spans="1:3" x14ac:dyDescent="0.25">
      <c r="A10" s="15" t="s">
        <v>51</v>
      </c>
      <c r="B10" s="16"/>
      <c r="C10" s="16"/>
    </row>
    <row r="11" spans="1:2" x14ac:dyDescent="0.25">
      <c r="A11" t="s">
        <v>52</v>
      </c>
      <c r="B11" s="21">
        <f>SUM('Line items'!$F$2:$F$201)</f>
        <v>4013</v>
      </c>
    </row>
    <row r="12" spans="1:2" x14ac:dyDescent="0.25">
      <c r="A12" t="s">
        <v>53</v>
      </c>
      <c r="B12" s="21">
        <f>ROUND(('Bid'!$B$11*'Bid'!$B$8),2)</f>
        <v>481.56</v>
      </c>
    </row>
    <row r="13" spans="1:2" x14ac:dyDescent="0.25">
      <c r="A13" t="s">
        <v>54</v>
      </c>
      <c r="B13" s="21">
        <f>('Bid'!$B$11+'Bid'!$B$12)</f>
        <v>4494.56</v>
      </c>
    </row>
    <row r="14" spans="1:3" x14ac:dyDescent="0.25">
      <c r="A14" t="s">
        <v>51</v>
      </c>
      <c r="B14" s="21">
        <f>CEILING(('Bid'!$B$13/(1-'Bid'!$B$9)),50)</f>
        <v>6000</v>
      </c>
      <c r="C14" s="18" t="s">
        <v>55</v>
      </c>
    </row>
    <row r="15" spans="1:2" x14ac:dyDescent="0.25">
      <c r="A15" t="s">
        <v>56</v>
      </c>
      <c r="B15" s="21">
        <f>('Bid'!$B$14-'Bid'!$B$13)</f>
        <v>1505.4399999999996</v>
      </c>
    </row>
    <row r="16" spans="1:2" x14ac:dyDescent="0.25">
      <c r="A16" t="s">
        <v>57</v>
      </c>
      <c r="B16" s="22">
        <f>IFERROR((('Bid'!$B$14/'Bid'!$B$13)-1),0)</f>
        <v>0.33494713609341065</v>
      </c>
    </row>
  </sheetData>
  <dataValidations count="2">
    <dataValidation type="decimal" operator="greaterThanOrEqual" allowBlank="1" showErrorMessage="1" errorTitle="Number expected" error="Enter a number." sqref="B3:B5">
      <formula1>-1000000000000</formula1>
    </dataValidation>
    <dataValidation type="decimal" operator="greaterThanOrEqual" allowBlank="1" showErrorMessage="1" errorTitle="Number expected" error="Enter a number." sqref="B8:B9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