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<sst xmlns="http://schemas.openxmlformats.org/spreadsheetml/2006/main" count="59" uniqueCount="52">
  <si>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Closet Quote Calculator</t>
  </si>
  <si>
    <t>A free quote calculator for closet organizers: price by linear foot with shelving, accessories, and margin in Sheets or Excel.</t>
  </si>
  <si>
    <t>Quick start</t>
  </si>
  <si>
    <t>Open the Line items tab and replace the sample rows with your own — one row per entry. Formulas fill in automatically for new rows.</t>
  </si>
  <si>
    <t>Measure each wall and list shelving and hanging by linear foot; drawers and accessories are each.</t>
  </si>
  <si>
    <t>Closet systems often price at a 40% or higher margin; the Bid tab shows the price and the equivalent markup.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</si>
  <si>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</si>
  <si>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</si>
  <si>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</si>
  <si>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</si>
  <si>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</si>
  <si>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</si>
  <si>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</si>
  <si>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</si>
  <si>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</si>
  <si>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</si>
  <si>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</si>
  <si>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</si>
  <si>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</si>
  <si>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Melamine shelving, white</t>
  </si>
  <si>
    <t>Shelving</t>
  </si>
  <si>
    <t>linear ft</t>
  </si>
  <si>
    <t>Double-hang sections</t>
  </si>
  <si>
    <t>Hanging</t>
  </si>
  <si>
    <t>Long-hang section</t>
  </si>
  <si>
    <t>Drawer unit, 4 drawers</t>
  </si>
  <si>
    <t>Drawers</t>
  </si>
  <si>
    <t>each</t>
  </si>
  <si>
    <t>Shoe shelves (slanted)</t>
  </si>
  <si>
    <t>Accessories</t>
  </si>
  <si>
    <t>Valet rod and belt rack</t>
  </si>
  <si>
    <t>set</t>
  </si>
  <si>
    <t>Install labor</t>
  </si>
  <si>
    <t>Labor</t>
  </si>
  <si>
    <t>hours</t>
  </si>
  <si>
    <t>Value</t>
  </si>
  <si>
    <t>Notes</t>
  </si>
  <si>
    <t>Job</t>
  </si>
  <si>
    <t>Closet</t>
  </si>
  <si>
    <t>Primary walk-in, 8 x 10 ft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</si>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</sst>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24</v>
      </c>
      <c r="D2" t="s">
        <v>21</v>
      </c>
      <c r="E2" s="12">
        <v>18</v>
      </c>
      <c r="F2" s="13">
        <f>IF($A2="","",(C2*E2))</f>
        <v>432</v>
      </c>
    </row>
    <row r="3" spans="1:6" x14ac:dyDescent="0.25">
      <c r="A3" t="s">
        <v>22</v>
      </c>
      <c r="B3" t="s">
        <v>23</v>
      </c>
      <c r="C3" s="11">
        <v>8</v>
      </c>
      <c r="D3" t="s">
        <v>21</v>
      </c>
      <c r="E3" s="12">
        <v>22</v>
      </c>
      <c r="F3" s="13">
        <f>IF($A3="","",(C3*E3))</f>
        <v>176</v>
      </c>
    </row>
    <row r="4" spans="1:6" x14ac:dyDescent="0.25">
      <c r="A4" t="s">
        <v>24</v>
      </c>
      <c r="B4" t="s">
        <v>23</v>
      </c>
      <c r="C4" s="11">
        <v>4</v>
      </c>
      <c r="D4" t="s">
        <v>21</v>
      </c>
      <c r="E4" s="12">
        <v>20</v>
      </c>
      <c r="F4" s="13">
        <f>IF($A4="","",(C4*E4))</f>
        <v>80</v>
      </c>
    </row>
    <row r="5" spans="1:6" x14ac:dyDescent="0.25">
      <c r="A5" t="s">
        <v>25</v>
      </c>
      <c r="B5" t="s">
        <v>26</v>
      </c>
      <c r="C5" s="11">
        <v>2</v>
      </c>
      <c r="D5" t="s">
        <v>27</v>
      </c>
      <c r="E5" s="12">
        <v>165</v>
      </c>
      <c r="F5" s="13">
        <f>IF($A5="","",(C5*E5))</f>
        <v>330</v>
      </c>
    </row>
    <row r="6" spans="1:6" x14ac:dyDescent="0.25">
      <c r="A6" t="s">
        <v>28</v>
      </c>
      <c r="B6" t="s">
        <v>29</v>
      </c>
      <c r="C6" s="11">
        <v>3</v>
      </c>
      <c r="D6" t="s">
        <v>27</v>
      </c>
      <c r="E6" s="12">
        <v>42</v>
      </c>
      <c r="F6" s="13">
        <f>IF($A6="","",(C6*E6))</f>
        <v>126</v>
      </c>
    </row>
    <row r="7" spans="1:6" x14ac:dyDescent="0.25">
      <c r="A7" t="s">
        <v>30</v>
      </c>
      <c r="B7" t="s">
        <v>29</v>
      </c>
      <c r="C7" s="11">
        <v>1</v>
      </c>
      <c r="D7" t="s">
        <v>31</v>
      </c>
      <c r="E7" s="12">
        <v>38</v>
      </c>
      <c r="F7" s="13">
        <f>IF($A7="","",(C7*E7))</f>
        <v>38</v>
      </c>
    </row>
    <row r="8" spans="1:6" x14ac:dyDescent="0.25">
      <c r="A8" t="s">
        <v>32</v>
      </c>
      <c r="B8" t="s">
        <v>33</v>
      </c>
      <c r="C8" s="11">
        <v>7</v>
      </c>
      <c r="D8" t="s">
        <v>34</v>
      </c>
      <c r="E8" s="12">
        <v>38</v>
      </c>
      <c r="F8" s="13">
        <f>IF($A8="","",(C8*E8))</f>
        <v>266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Shelving, Hanging, Drawers, Accessories, Labor" sqref="B2:B201">
      <formula1>"Shelving,Hanging,Drawers,Accessories,Labor"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3" x14ac:dyDescent="0.25">
      <c r="A4" s="15" t="s">
        <v>40</v>
      </c>
      <c r="B4" s="16"/>
      <c r="C4" s="16"/>
    </row>
    <row r="5" spans="1:3" x14ac:dyDescent="0.25">
      <c r="A5" t="s">
        <v>41</v>
      </c>
      <c r="B5" s="17">
        <v>0.12</v>
      </c>
      <c r="C5" s="18" t="s">
        <v>42</v>
      </c>
    </row>
    <row r="6" spans="1:3" x14ac:dyDescent="0.25">
      <c r="A6" t="s">
        <v>43</v>
      </c>
      <c r="B6" s="17">
        <v>0.4</v>
      </c>
      <c r="C6" s="18" t="s">
        <v>44</v>
      </c>
    </row>
    <row r="7" spans="1:3" x14ac:dyDescent="0.25">
      <c r="A7" s="15" t="s">
        <v>45</v>
      </c>
      <c r="B7" s="16"/>
      <c r="C7" s="16"/>
    </row>
    <row r="8" spans="1:2" x14ac:dyDescent="0.25">
      <c r="A8" t="s">
        <v>46</v>
      </c>
      <c r="B8" s="19">
        <f>SUM('Line items'!$F$2:$F$201)</f>
        <v>1448</v>
      </c>
    </row>
    <row r="9" spans="1:2" x14ac:dyDescent="0.25">
      <c r="A9" t="s">
        <v>47</v>
      </c>
      <c r="B9" s="19">
        <f>ROUND(('Bid'!$B$8*'Bid'!$B$5),2)</f>
        <v>173.76</v>
      </c>
    </row>
    <row r="10" spans="1:2" x14ac:dyDescent="0.25">
      <c r="A10" t="s">
        <v>48</v>
      </c>
      <c r="B10" s="19">
        <f>('Bid'!$B$8+'Bid'!$B$9)</f>
        <v>1621.76</v>
      </c>
    </row>
    <row r="11" spans="1:3" x14ac:dyDescent="0.25">
      <c r="A11" t="s">
        <v>45</v>
      </c>
      <c r="B11" s="19">
        <f>CEILING(('Bid'!$B$10/(1-'Bid'!$B$6)),50)</f>
        <v>2750</v>
      </c>
      <c r="C11" s="18" t="s">
        <v>49</v>
      </c>
    </row>
    <row r="12" spans="1:2" x14ac:dyDescent="0.25">
      <c r="A12" t="s">
        <v>50</v>
      </c>
      <c r="B12" s="19">
        <f>('Bid'!$B$11-'Bid'!$B$10)</f>
        <v>1128.24</v>
      </c>
    </row>
    <row r="13" spans="1:2" x14ac:dyDescent="0.25">
      <c r="A13" t="s">
        <v>51</v>
      </c>
      <c r="B13" s="20">
        <f>IFERROR((('Bid'!$B$11/'Bid'!$B$10)-1),0)</f>
        <v>0.6956886345698501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