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<sst xmlns="http://schemas.openxmlformats.org/spreadsheetml/2006/main" count="47" uniqueCount="44">
  <si>
    <t>Candle Recipe Cost Calculator</t>
  </si>
  <si>
    <t>A free recipe-cost calculator for candle makers: roll up wax, fragrance, and vessel and price per candle with margin in Sheets or Excel.</t>
  </si>
  <si>
    <t>Quick start</t>
  </si>
  <si>
    <t>Open the Ingredients tab and replace the sample rows with your own — one row per entry. Formulas fill in automatically for new rows.</t>
  </si>
  <si>
    <t>Packaging per candle covers the box and branded label; the jar is in the ingredient list here because it is per candle.</t>
  </si>
  <si>
    <t>At 10% fragrance load, 8 oz candles use about 0.7 oz of oil each; adjust to your recipe.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</si>
  <si>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</si>
  <si>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</si>
  <si>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</si>
  <si>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</si>
  <si>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</si>
  <si>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</si>
  <si>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</si>
  <si>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</si>
  <si>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</si>
  <si>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</si>
  <si>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</si>
  <si>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</si>
  <si>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</si>
  <si>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Soy wax (464)</t>
  </si>
  <si>
    <t>lb</t>
  </si>
  <si>
    <t>Fragrance oil</t>
  </si>
  <si>
    <t>oz</t>
  </si>
  <si>
    <t>Wicks (pre-tabbed)</t>
  </si>
  <si>
    <t>each</t>
  </si>
  <si>
    <t>Amber jars 8 oz with lids</t>
  </si>
  <si>
    <t>Warning labels</t>
  </si>
  <si>
    <t>Item</t>
  </si>
  <si>
    <t>Value</t>
  </si>
  <si>
    <t>Notes</t>
  </si>
  <si>
    <t>Batch</t>
  </si>
  <si>
    <t>Recipe</t>
  </si>
  <si>
    <t>Cedar and smoke 8 oz candle</t>
  </si>
  <si>
    <t>Candles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</si>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</sst>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45</v>
      </c>
      <c r="C2" t="s">
        <v>20</v>
      </c>
      <c r="D2" s="12">
        <v>108</v>
      </c>
      <c r="E2" s="13">
        <v>11</v>
      </c>
      <c r="F2" s="14">
        <f>IF($A2="","",IFERROR(((D2/B2)*E2),0))</f>
        <v>26.4</v>
      </c>
    </row>
    <row r="3" spans="1:6" x14ac:dyDescent="0.25">
      <c r="A3" t="s">
        <v>21</v>
      </c>
      <c r="B3" s="11">
        <v>16</v>
      </c>
      <c r="C3" t="s">
        <v>22</v>
      </c>
      <c r="D3" s="12">
        <v>24</v>
      </c>
      <c r="E3" s="13">
        <v>17.5</v>
      </c>
      <c r="F3" s="14">
        <f>IF($A3="","",IFERROR(((D3/B3)*E3),0))</f>
        <v>26.25</v>
      </c>
    </row>
    <row r="4" spans="1:6" x14ac:dyDescent="0.25">
      <c r="A4" t="s">
        <v>23</v>
      </c>
      <c r="B4" s="11">
        <v>100</v>
      </c>
      <c r="C4" t="s">
        <v>24</v>
      </c>
      <c r="D4" s="12">
        <v>14</v>
      </c>
      <c r="E4" s="13">
        <v>24</v>
      </c>
      <c r="F4" s="14">
        <f>IF($A4="","",IFERROR(((D4/B4)*E4),0))</f>
        <v>3.3600000000000003</v>
      </c>
    </row>
    <row r="5" spans="1:6" x14ac:dyDescent="0.25">
      <c r="A5" t="s">
        <v>25</v>
      </c>
      <c r="B5" s="11">
        <v>24</v>
      </c>
      <c r="C5" t="s">
        <v>24</v>
      </c>
      <c r="D5" s="12">
        <v>38.4</v>
      </c>
      <c r="E5" s="13">
        <v>24</v>
      </c>
      <c r="F5" s="14">
        <f>IF($A5="","",IFERROR(((D5/B5)*E5),0))</f>
        <v>38.4</v>
      </c>
    </row>
    <row r="6" spans="1:6" x14ac:dyDescent="0.25">
      <c r="A6" t="s">
        <v>26</v>
      </c>
      <c r="B6" s="11">
        <v>100</v>
      </c>
      <c r="C6" t="s">
        <v>24</v>
      </c>
      <c r="D6" s="12">
        <v>9</v>
      </c>
      <c r="E6" s="13">
        <v>24</v>
      </c>
      <c r="F6" s="14">
        <f>IF($A6="","",IFERROR(((D6/B6)*E6),0))</f>
        <v>2.16</v>
      </c>
    </row>
    <row r="7" spans="1:6" x14ac:dyDescent="0.25">
      <c r="B7" s="11"/>
      <c r="D7" s="12"/>
      <c r="E7" s="13"/>
      <c r="F7" s="14" t="str">
        <f>IF($A7="","",IFERROR(((D7/B7)*E7),0))</f>
        <v/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27</v>
      </c>
      <c r="B1" s="15" t="s">
        <v>28</v>
      </c>
      <c r="C1" s="15" t="s">
        <v>29</v>
      </c>
    </row>
    <row r="2" spans="1:3" x14ac:dyDescent="0.25">
      <c r="A2" s="16" t="s">
        <v>30</v>
      </c>
      <c r="B2" s="17"/>
      <c r="C2" s="17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8">
        <v>24</v>
      </c>
    </row>
    <row r="5" spans="1:2" x14ac:dyDescent="0.25">
      <c r="A5" t="s">
        <v>34</v>
      </c>
      <c r="B5" s="19">
        <v>1.65</v>
      </c>
    </row>
    <row r="6" spans="1:3" x14ac:dyDescent="0.25">
      <c r="A6" t="s">
        <v>35</v>
      </c>
      <c r="B6" s="19">
        <v>24</v>
      </c>
      <c r="C6" s="20" t="s">
        <v>36</v>
      </c>
    </row>
    <row r="7" spans="1:3" x14ac:dyDescent="0.25">
      <c r="A7" t="s">
        <v>37</v>
      </c>
      <c r="B7" s="21">
        <v>0.68</v>
      </c>
      <c r="C7" s="20" t="s">
        <v>38</v>
      </c>
    </row>
    <row r="8" spans="1:2" x14ac:dyDescent="0.25">
      <c r="A8" t="s">
        <v>39</v>
      </c>
      <c r="B8" s="19">
        <v>24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40</v>
      </c>
      <c r="B10" s="22">
        <f>SUM('Ingredients'!$F$2:$F$201)</f>
        <v>96.57</v>
      </c>
    </row>
    <row r="11" spans="1:2" x14ac:dyDescent="0.25">
      <c r="A11" t="s">
        <v>41</v>
      </c>
      <c r="B11" s="22">
        <f>IFERROR(((('Pricing'!$B$10+'Pricing'!$B$6)/'Pricing'!$B$4)+'Pricing'!$B$5),0)</f>
        <v>6.67375</v>
      </c>
    </row>
    <row r="12" spans="1:2" x14ac:dyDescent="0.25">
      <c r="A12" t="s">
        <v>42</v>
      </c>
      <c r="B12" s="22">
        <f>CEILING(('Pricing'!$B$11/(1-'Pricing'!$B$7)),1)</f>
        <v>21</v>
      </c>
    </row>
    <row r="13" spans="1:2" x14ac:dyDescent="0.25">
      <c r="A13" t="s">
        <v>43</v>
      </c>
      <c r="B13" s="23">
        <f>IFERROR((('Pricing'!$B$8-'Pricing'!$B$11)/'Pricing'!$B$8),0)</f>
        <v>0.7219270833333334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