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Estimate" state="visible" r:id="rId6"/>
  </sheets>
  <calcPr calcId="171027" fullCalcOnLoad="1"/>
</workbook>
</file>

<file path=xl/sharedStrings.xml><?xml version="1.0" encoding="utf-8"?>
<sst xmlns="http://schemas.openxmlformats.org/spreadsheetml/2006/main" count="52" uniqueCount="47">
  <si>
    <t>Cabinet Estimate Calculator</t>
  </si>
  <si>
    <t>A free cabinet estimate calculator: price by linear foot and box with material, hardware, and finish in Google Sheets or Excel.</t>
  </si>
  <si>
    <t>Quick start</t>
  </si>
  <si>
    <t>Open the Line items tab and replace the sample rows with your own — one row per entry. Formulas fill in automatically for new rows.</t>
  </si>
  <si>
    <t>List boxes, hardware, finish and install hours with your costs; Line cost multiplies quantity by unit cost.</t>
  </si>
  <si>
    <t>Set markup on the Estimate tab to see price per linear foot and your true gross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</si>
  <si>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</si>
  <si>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</si>
  <si>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</si>
  <si>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</si>
  <si>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</si>
  <si>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</si>
  <si>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</si>
  <si>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</si>
  <si>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</si>
  <si>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</si>
  <si>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</si>
  <si>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</si>
  <si>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</si>
  <si>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Base boxes – maple ply</t>
  </si>
  <si>
    <t>Base cabinet</t>
  </si>
  <si>
    <t>box</t>
  </si>
  <si>
    <t>Wall boxes 30"</t>
  </si>
  <si>
    <t>Wall cabinet</t>
  </si>
  <si>
    <t>Pantry tall 24x84</t>
  </si>
  <si>
    <t>Tall cabinet</t>
  </si>
  <si>
    <t>Soft-close hinges and slides</t>
  </si>
  <si>
    <t>Hardware</t>
  </si>
  <si>
    <t>pcs</t>
  </si>
  <si>
    <t>Pulls – brushed brass</t>
  </si>
  <si>
    <t>Spray finish – conversion varnish</t>
  </si>
  <si>
    <t>Finish</t>
  </si>
  <si>
    <t>boxes</t>
  </si>
  <si>
    <t>Install crew</t>
  </si>
  <si>
    <t>Install</t>
  </si>
  <si>
    <t>hours</t>
  </si>
  <si>
    <t>Value</t>
  </si>
  <si>
    <t>Notes</t>
  </si>
  <si>
    <t>Inputs</t>
  </si>
  <si>
    <t>Linear feet of cabinetry</t>
  </si>
  <si>
    <t>Markup</t>
  </si>
  <si>
    <t>Price</t>
  </si>
  <si>
    <t>Direct cost</t>
  </si>
  <si>
    <t>Price to client</t>
  </si>
  <si>
    <t>Price per linear foot</t>
  </si>
  <si>
    <t>Gross margin</t>
  </si>
  <si>
    <t>Margin on price. A 35% markup is about a 26% margin.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</si>
</sst>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9</v>
      </c>
      <c r="D2" t="s">
        <v>21</v>
      </c>
      <c r="E2" s="12">
        <v>285</v>
      </c>
      <c r="F2" s="13">
        <f>IF($A2="","",(C2*E2))</f>
        <v>2565</v>
      </c>
    </row>
    <row r="3" spans="1:6" x14ac:dyDescent="0.25">
      <c r="A3" t="s">
        <v>22</v>
      </c>
      <c r="B3" t="s">
        <v>23</v>
      </c>
      <c r="C3" s="11">
        <v>8</v>
      </c>
      <c r="D3" t="s">
        <v>21</v>
      </c>
      <c r="E3" s="12">
        <v>210</v>
      </c>
      <c r="F3" s="13">
        <f>IF($A3="","",(C3*E3))</f>
        <v>1680</v>
      </c>
    </row>
    <row r="4" spans="1:6" x14ac:dyDescent="0.25">
      <c r="A4" t="s">
        <v>24</v>
      </c>
      <c r="B4" t="s">
        <v>25</v>
      </c>
      <c r="C4" s="11">
        <v>1</v>
      </c>
      <c r="D4" t="s">
        <v>21</v>
      </c>
      <c r="E4" s="12">
        <v>640</v>
      </c>
      <c r="F4" s="13">
        <f>IF($A4="","",(C4*E4))</f>
        <v>640</v>
      </c>
    </row>
    <row r="5" spans="1:6" x14ac:dyDescent="0.25">
      <c r="A5" t="s">
        <v>26</v>
      </c>
      <c r="B5" t="s">
        <v>27</v>
      </c>
      <c r="C5" s="11">
        <v>34</v>
      </c>
      <c r="D5" t="s">
        <v>28</v>
      </c>
      <c r="E5" s="12">
        <v>9.5</v>
      </c>
      <c r="F5" s="13">
        <f>IF($A5="","",(C5*E5))</f>
        <v>323</v>
      </c>
    </row>
    <row r="6" spans="1:6" x14ac:dyDescent="0.25">
      <c r="A6" t="s">
        <v>29</v>
      </c>
      <c r="B6" t="s">
        <v>27</v>
      </c>
      <c r="C6" s="11">
        <v>26</v>
      </c>
      <c r="D6" t="s">
        <v>28</v>
      </c>
      <c r="E6" s="12">
        <v>7.25</v>
      </c>
      <c r="F6" s="13">
        <f>IF($A6="","",(C6*E6))</f>
        <v>188.5</v>
      </c>
    </row>
    <row r="7" spans="1:6" x14ac:dyDescent="0.25">
      <c r="A7" t="s">
        <v>30</v>
      </c>
      <c r="B7" t="s">
        <v>31</v>
      </c>
      <c r="C7" s="11">
        <v>18</v>
      </c>
      <c r="D7" t="s">
        <v>32</v>
      </c>
      <c r="E7" s="12">
        <v>95</v>
      </c>
      <c r="F7" s="13">
        <f>IF($A7="","",(C7*E7))</f>
        <v>1710</v>
      </c>
    </row>
    <row r="8" spans="1:6" x14ac:dyDescent="0.25">
      <c r="A8" t="s">
        <v>33</v>
      </c>
      <c r="B8" t="s">
        <v>34</v>
      </c>
      <c r="C8" s="11">
        <v>22</v>
      </c>
      <c r="D8" t="s">
        <v>35</v>
      </c>
      <c r="E8" s="12">
        <v>55</v>
      </c>
      <c r="F8" s="13">
        <f>IF($A8="","",(C8*E8))</f>
        <v>1210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Base cabinet, Wall cabinet, Tall cabinet, Hardware, Finish, Install, Countertop prep" sqref="B2:B201">
      <formula1>"Base cabinet,Wall cabinet,Tall cabinet,Hardware,Finish,Install,Countertop prep"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17">
        <v>24</v>
      </c>
    </row>
    <row r="4" spans="1:2" x14ac:dyDescent="0.25">
      <c r="A4" t="s">
        <v>40</v>
      </c>
      <c r="B4" s="18">
        <v>0.35</v>
      </c>
    </row>
    <row r="5" spans="1:3" x14ac:dyDescent="0.25">
      <c r="A5" s="15" t="s">
        <v>41</v>
      </c>
      <c r="B5" s="16"/>
      <c r="C5" s="16"/>
    </row>
    <row r="6" spans="1:2" x14ac:dyDescent="0.25">
      <c r="A6" t="s">
        <v>42</v>
      </c>
      <c r="B6" s="19">
        <f>SUM('Line items'!$F$2:$F$201)</f>
        <v>8316.5</v>
      </c>
    </row>
    <row r="7" spans="1:2" x14ac:dyDescent="0.25">
      <c r="A7" t="s">
        <v>43</v>
      </c>
      <c r="B7" s="19">
        <f>ROUND(('Estimate'!$B$6*(1+'Estimate'!$B$4)),2)</f>
        <v>11227.28</v>
      </c>
    </row>
    <row r="8" spans="1:2" x14ac:dyDescent="0.25">
      <c r="A8" t="s">
        <v>44</v>
      </c>
      <c r="B8" s="19">
        <f>IFERROR(('Estimate'!$B$7/'Estimate'!$B$3),0)</f>
        <v>467.80333333333334</v>
      </c>
    </row>
    <row r="9" spans="1:3" x14ac:dyDescent="0.25">
      <c r="A9" t="s">
        <v>45</v>
      </c>
      <c r="B9" s="20">
        <f>IFERROR((('Estimate'!$B$7-'Estimate'!$B$6)/'Estimate'!$B$7),0)</f>
        <v>0.25925958914358604</v>
      </c>
      <c r="C9" s="21" t="s">
        <v>46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