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<sst xmlns="http://schemas.openxmlformats.org/spreadsheetml/2006/main" count="65" uniqueCount="55">
  <si>
    <t>Bike Repair Order Log</t>
  </si>
  <si>
    <t>A free repair-order log for bike shops: track tickets, parts, labor, and pickup status in Google Sheets or Excel. No more lost tickets.</t>
  </si>
  <si>
    <t>Quick start</t>
  </si>
  <si>
    <t>Open the Line items tab and replace the sample rows with your own — one row per entry. Formulas fill in automatically for new rows.</t>
  </si>
  <si>
    <t>One workbook per ticket, or copy the Line items sheet per bike; tag the bike with the ticket number.</t>
  </si>
  <si>
    <t>Call when Ready; Margin shows profit on parts and labor for the job.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</si>
  <si>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</si>
  <si>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</si>
  <si>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</si>
  <si>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</si>
  <si>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</si>
  <si>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</si>
  <si>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</si>
  <si>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</si>
  <si>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</si>
  <si>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</si>
  <si>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</si>
  <si>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</si>
  <si>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</si>
  <si>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</si>
  <si>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</si>
  <si>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Tune-up (standard)</t>
  </si>
  <si>
    <t>Labor</t>
  </si>
  <si>
    <t>Chain 11-speed</t>
  </si>
  <si>
    <t>Parts</t>
  </si>
  <si>
    <t>Cassette 11-32</t>
  </si>
  <si>
    <t>Brake pads (pair)</t>
  </si>
  <si>
    <t>Bar tape install</t>
  </si>
  <si>
    <t>Bar tape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</si>
  <si>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</si>
  <si>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</si>
  <si>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</si>
  <si>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</si>
  <si>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</si>
  <si>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</si>
  <si>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</si>
  <si>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</si>
  <si>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</si>
  <si>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</si>
  <si>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Ticket #</t>
  </si>
  <si>
    <t>R-3381</t>
  </si>
  <si>
    <t>Customer</t>
  </si>
  <si>
    <t>J. Alvarez</t>
  </si>
  <si>
    <t>Phone</t>
  </si>
  <si>
    <t>555-0177</t>
  </si>
  <si>
    <t>Bike</t>
  </si>
  <si>
    <t>Trek Domane AL 3, blue, 56 cm</t>
  </si>
  <si>
    <t>Promised</t>
  </si>
  <si>
    <t>Status</t>
  </si>
  <si>
    <t>In repair (Checked in, Waiting on parts, Ready, Picked up)</t>
  </si>
  <si>
    <t>Overview</t>
  </si>
  <si>
    <t>Entries</t>
  </si>
  <si>
    <t>Totals</t>
  </si>
  <si>
    <t>Total line margin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</si>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</sst>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166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85</v>
      </c>
      <c r="E2" s="12">
        <v>0</v>
      </c>
      <c r="F2" s="13">
        <f>IF($A2="","",(C2*D2))</f>
        <v>85</v>
      </c>
      <c r="G2" s="13">
        <f>IF($A2="","",(C2*(D2-E2)))</f>
        <v>85</v>
      </c>
    </row>
    <row r="3" spans="1:7" x14ac:dyDescent="0.25">
      <c r="A3" t="s">
        <v>23</v>
      </c>
      <c r="B3" t="s">
        <v>24</v>
      </c>
      <c r="C3" s="11">
        <v>1</v>
      </c>
      <c r="D3" s="12">
        <v>42</v>
      </c>
      <c r="E3" s="12">
        <v>21</v>
      </c>
      <c r="F3" s="13">
        <f>IF($A3="","",(C3*D3))</f>
        <v>42</v>
      </c>
      <c r="G3" s="13">
        <f>IF($A3="","",(C3*(D3-E3)))</f>
        <v>21</v>
      </c>
    </row>
    <row r="4" spans="1:7" x14ac:dyDescent="0.25">
      <c r="A4" t="s">
        <v>25</v>
      </c>
      <c r="B4" t="s">
        <v>24</v>
      </c>
      <c r="C4" s="11">
        <v>1</v>
      </c>
      <c r="D4" s="12">
        <v>68</v>
      </c>
      <c r="E4" s="12">
        <v>36</v>
      </c>
      <c r="F4" s="13">
        <f>IF($A4="","",(C4*D4))</f>
        <v>68</v>
      </c>
      <c r="G4" s="13">
        <f>IF($A4="","",(C4*(D4-E4)))</f>
        <v>32</v>
      </c>
    </row>
    <row r="5" spans="1:7" x14ac:dyDescent="0.25">
      <c r="A5" t="s">
        <v>26</v>
      </c>
      <c r="B5" t="s">
        <v>24</v>
      </c>
      <c r="C5" s="11">
        <v>2</v>
      </c>
      <c r="D5" s="12">
        <v>18</v>
      </c>
      <c r="E5" s="12">
        <v>7</v>
      </c>
      <c r="F5" s="13">
        <f>IF($A5="","",(C5*D5))</f>
        <v>36</v>
      </c>
      <c r="G5" s="13">
        <f>IF($A5="","",(C5*(D5-E5)))</f>
        <v>22</v>
      </c>
    </row>
    <row r="6" spans="1:7" x14ac:dyDescent="0.25">
      <c r="A6" t="s">
        <v>27</v>
      </c>
      <c r="B6" t="s">
        <v>22</v>
      </c>
      <c r="C6" s="11">
        <v>1</v>
      </c>
      <c r="D6" s="12">
        <v>20</v>
      </c>
      <c r="E6" s="12">
        <v>0</v>
      </c>
      <c r="F6" s="13">
        <f>IF($A6="","",(C6*D6))</f>
        <v>20</v>
      </c>
      <c r="G6" s="13">
        <f>IF($A6="","",(C6*(D6-E6)))</f>
        <v>20</v>
      </c>
    </row>
    <row r="7" spans="1:7" x14ac:dyDescent="0.25">
      <c r="A7" t="s">
        <v>28</v>
      </c>
      <c r="B7" t="s">
        <v>24</v>
      </c>
      <c r="C7" s="11">
        <v>1</v>
      </c>
      <c r="D7" s="12">
        <v>30</v>
      </c>
      <c r="E7" s="12">
        <v>13</v>
      </c>
      <c r="F7" s="13">
        <f>IF($A7="","",(C7*D7))</f>
        <v>30</v>
      </c>
      <c r="G7" s="13">
        <f>IF($A7="","",(C7*(D7-E7)))</f>
        <v>17</v>
      </c>
    </row>
    <row r="8" spans="1:7" x14ac:dyDescent="0.25">
      <c r="A8" t="s">
        <v>29</v>
      </c>
      <c r="B8" t="s">
        <v>29</v>
      </c>
      <c r="C8" s="11">
        <v>1</v>
      </c>
      <c r="D8" s="12">
        <v>5</v>
      </c>
      <c r="E8" s="12">
        <v>2</v>
      </c>
      <c r="F8" s="13">
        <f>IF($A8="","",(C8*D8))</f>
        <v>5</v>
      </c>
      <c r="G8" s="13">
        <f>IF($A8="","",(C8*(D8-E8)))</f>
        <v>3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" sqref="B2:B201">
      <formula1>"Parts,Labor,Shop supplies"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200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0.6993006993006993</v>
      </c>
    </row>
    <row r="5" spans="1:2" x14ac:dyDescent="0.25">
      <c r="A5" t="s">
        <v>36</v>
      </c>
      <c r="B5" s="17">
        <f>SUMIFS('Line items'!$F$2:$F$201,'Line items'!$B$2:$B$201,"Parts")</f>
        <v>176</v>
      </c>
    </row>
    <row r="6" spans="1:2" x14ac:dyDescent="0.25">
      <c r="A6" t="s">
        <v>37</v>
      </c>
      <c r="B6" s="17">
        <f>SUMIFS('Line items'!$F$2:$F$201,'Line items'!$B$2:$B$201,"Labor")</f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5" t="s">
        <v>44</v>
      </c>
    </row>
    <row r="6" spans="1:2" x14ac:dyDescent="0.25">
      <c r="A6" t="s">
        <v>45</v>
      </c>
      <c r="B6" s="5" t="s">
        <v>46</v>
      </c>
    </row>
    <row r="7" spans="1:2" x14ac:dyDescent="0.25">
      <c r="A7" t="s">
        <v>47</v>
      </c>
      <c r="B7" s="20">
        <v>46310</v>
      </c>
    </row>
    <row r="8" spans="1:2" x14ac:dyDescent="0.25">
      <c r="A8" t="s">
        <v>48</v>
      </c>
      <c r="B8" s="5" t="s">
        <v>49</v>
      </c>
    </row>
    <row r="9" spans="1:3" x14ac:dyDescent="0.25">
      <c r="A9" s="15" t="s">
        <v>50</v>
      </c>
      <c r="B9" s="16"/>
      <c r="C9" s="16"/>
    </row>
    <row r="10" spans="1:2" x14ac:dyDescent="0.25">
      <c r="A10" t="s">
        <v>51</v>
      </c>
      <c r="B10" s="21">
        <f>COUNTA('Line items'!$A$2:$A$201)</f>
        <v>7</v>
      </c>
    </row>
    <row r="11" spans="1:3" x14ac:dyDescent="0.25">
      <c r="A11" s="15" t="s">
        <v>52</v>
      </c>
      <c r="B11" s="16"/>
      <c r="C11" s="16"/>
    </row>
    <row r="12" spans="1:2" x14ac:dyDescent="0.25">
      <c r="A12" t="s">
        <v>19</v>
      </c>
      <c r="B12" s="17">
        <f>SUM('Line items'!$F$2:$F$201)</f>
        <v>286</v>
      </c>
    </row>
    <row r="13" spans="1:2" x14ac:dyDescent="0.25">
      <c r="A13" t="s">
        <v>53</v>
      </c>
      <c r="B13" s="17">
        <f>SUM('Line items'!$G$2:$G$201)</f>
        <v>200</v>
      </c>
    </row>
    <row r="14" spans="1:2" x14ac:dyDescent="0.25">
      <c r="A14" t="s">
        <v>54</v>
      </c>
      <c r="B14" s="21">
        <f>SUM('Line items'!$C$2:$C$201)</f>
        <v>8</v>
      </c>
    </row>
  </sheetData>
  <dataValidations count="1">
    <dataValidation type="date" operator="greaterThan" allowBlank="1" showErrorMessage="1" errorTitle="Date expected" error="Enter a date, e.g. 10/15/2026." sqref="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