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<sst xmlns="http://schemas.openxmlformats.org/spreadsheetml/2006/main" count="66" uniqueCount="56">
  <si>
    <t>Bathroom Remodel Estimate Calculator</t>
  </si>
  <si>
    <t>A free estimate calculator for bathroom remodels: price fixtures, tile, and labor by scope with margin in Google Sheets or Excel.</t>
  </si>
  <si>
    <t>Quick start</t>
  </si>
  <si>
    <t>Open the Line items tab and replace the sample rows with your own — one row per entry. Formulas fill in automatically for new rows.</t>
  </si>
  <si>
    <t>List each trade as lines; Line cost multiplies quantity by your unit cost. Price tile material and setting labor by the square foot.</t>
  </si>
  <si>
    <t>Set contingency, overhead and target margin on the Bid tab. The bid rounds up to the next $100.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</si>
  <si>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</si>
  <si>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</si>
  <si>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</si>
  <si>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</si>
  <si>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</si>
  <si>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</si>
  <si>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</si>
  <si>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</si>
  <si>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Trade</t>
  </si>
  <si>
    <t>Qty</t>
  </si>
  <si>
    <t>Unit</t>
  </si>
  <si>
    <t>Unit cost</t>
  </si>
  <si>
    <t>Line cost</t>
  </si>
  <si>
    <t>Demo and haul-away</t>
  </si>
  <si>
    <t>Demo</t>
  </si>
  <si>
    <t>job</t>
  </si>
  <si>
    <t>Rough plumbing: move valve and drain</t>
  </si>
  <si>
    <t>Plumbing</t>
  </si>
  <si>
    <t>Exhaust fan and GFCI circuit</t>
  </si>
  <si>
    <t>Electrical</t>
  </si>
  <si>
    <t>Porcelain floor tile</t>
  </si>
  <si>
    <t>Tile</t>
  </si>
  <si>
    <t>sq ft</t>
  </si>
  <si>
    <t>Shower wall tile</t>
  </si>
  <si>
    <t>Tile setting labor</t>
  </si>
  <si>
    <t>Vanity 36 in with top</t>
  </si>
  <si>
    <t>Fixtures</t>
  </si>
  <si>
    <t>each</t>
  </si>
  <si>
    <t>Comfort-height toilet</t>
  </si>
  <si>
    <t>Paint, trim and accessories</t>
  </si>
  <si>
    <t>Finish</t>
  </si>
  <si>
    <t>lot</t>
  </si>
  <si>
    <t>Building permit</t>
  </si>
  <si>
    <t>Permit</t>
  </si>
  <si>
    <t>Value</t>
  </si>
  <si>
    <t>Notes</t>
  </si>
  <si>
    <t>Settings</t>
  </si>
  <si>
    <t>Contingency</t>
  </si>
  <si>
    <t>Hidden water damage and surprises behind the walls.</t>
  </si>
  <si>
    <t>Overhead</t>
  </si>
  <si>
    <t>Insurance, vehicles, office: as a share of direct cost.</t>
  </si>
  <si>
    <t>Target margin</t>
  </si>
  <si>
    <t>Profit as a share of the bid price.</t>
  </si>
  <si>
    <t>Bid</t>
  </si>
  <si>
    <t>Direct cost</t>
  </si>
  <si>
    <t>Contingency cost</t>
  </si>
  <si>
    <t>Overhead cost</t>
  </si>
  <si>
    <t>Total cost</t>
  </si>
  <si>
    <t>Bid price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</si>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</sst>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</v>
      </c>
      <c r="D2" t="s">
        <v>21</v>
      </c>
      <c r="E2" s="12">
        <v>950</v>
      </c>
      <c r="F2" s="13">
        <f>IF($A2="","",(C2*E2))</f>
        <v>950</v>
      </c>
    </row>
    <row r="3" spans="1:6" x14ac:dyDescent="0.25">
      <c r="A3" t="s">
        <v>22</v>
      </c>
      <c r="B3" t="s">
        <v>23</v>
      </c>
      <c r="C3" s="11">
        <v>1</v>
      </c>
      <c r="D3" t="s">
        <v>21</v>
      </c>
      <c r="E3" s="12">
        <v>1650</v>
      </c>
      <c r="F3" s="13">
        <f>IF($A3="","",(C3*E3))</f>
        <v>1650</v>
      </c>
    </row>
    <row r="4" spans="1:6" x14ac:dyDescent="0.25">
      <c r="A4" t="s">
        <v>24</v>
      </c>
      <c r="B4" t="s">
        <v>25</v>
      </c>
      <c r="C4" s="11">
        <v>1</v>
      </c>
      <c r="D4" t="s">
        <v>21</v>
      </c>
      <c r="E4" s="12">
        <v>620</v>
      </c>
      <c r="F4" s="13">
        <f>IF($A4="","",(C4*E4))</f>
        <v>620</v>
      </c>
    </row>
    <row r="5" spans="1:6" x14ac:dyDescent="0.25">
      <c r="A5" t="s">
        <v>26</v>
      </c>
      <c r="B5" t="s">
        <v>27</v>
      </c>
      <c r="C5" s="11">
        <v>55</v>
      </c>
      <c r="D5" t="s">
        <v>28</v>
      </c>
      <c r="E5" s="12">
        <v>6.5</v>
      </c>
      <c r="F5" s="13">
        <f>IF($A5="","",(C5*E5))</f>
        <v>357.5</v>
      </c>
    </row>
    <row r="6" spans="1:6" x14ac:dyDescent="0.25">
      <c r="A6" t="s">
        <v>29</v>
      </c>
      <c r="B6" t="s">
        <v>27</v>
      </c>
      <c r="C6" s="11">
        <v>96</v>
      </c>
      <c r="D6" t="s">
        <v>28</v>
      </c>
      <c r="E6" s="12">
        <v>8.75</v>
      </c>
      <c r="F6" s="13">
        <f>IF($A6="","",(C6*E6))</f>
        <v>840</v>
      </c>
    </row>
    <row r="7" spans="1:6" x14ac:dyDescent="0.25">
      <c r="A7" t="s">
        <v>30</v>
      </c>
      <c r="B7" t="s">
        <v>27</v>
      </c>
      <c r="C7" s="11">
        <v>151</v>
      </c>
      <c r="D7" t="s">
        <v>28</v>
      </c>
      <c r="E7" s="12">
        <v>12</v>
      </c>
      <c r="F7" s="13">
        <f>IF($A7="","",(C7*E7))</f>
        <v>1812</v>
      </c>
    </row>
    <row r="8" spans="1:6" x14ac:dyDescent="0.25">
      <c r="A8" t="s">
        <v>31</v>
      </c>
      <c r="B8" t="s">
        <v>32</v>
      </c>
      <c r="C8" s="11">
        <v>1</v>
      </c>
      <c r="D8" t="s">
        <v>33</v>
      </c>
      <c r="E8" s="12">
        <v>780</v>
      </c>
      <c r="F8" s="13">
        <f>IF($A8="","",(C8*E8))</f>
        <v>780</v>
      </c>
    </row>
    <row r="9" spans="1:6" x14ac:dyDescent="0.25">
      <c r="A9" t="s">
        <v>34</v>
      </c>
      <c r="B9" t="s">
        <v>32</v>
      </c>
      <c r="C9" s="11">
        <v>1</v>
      </c>
      <c r="D9" t="s">
        <v>33</v>
      </c>
      <c r="E9" s="12">
        <v>310</v>
      </c>
      <c r="F9" s="13">
        <f>IF($A9="","",(C9*E9))</f>
        <v>310</v>
      </c>
    </row>
    <row r="10" spans="1:6" x14ac:dyDescent="0.25">
      <c r="A10" t="s">
        <v>35</v>
      </c>
      <c r="B10" t="s">
        <v>36</v>
      </c>
      <c r="C10" s="11">
        <v>1</v>
      </c>
      <c r="D10" t="s">
        <v>37</v>
      </c>
      <c r="E10" s="12">
        <v>420</v>
      </c>
      <c r="F10" s="13">
        <f>IF($A10="","",(C10*E10))</f>
        <v>420</v>
      </c>
    </row>
    <row r="11" spans="1:6" x14ac:dyDescent="0.25">
      <c r="A11" t="s">
        <v>38</v>
      </c>
      <c r="B11" t="s">
        <v>39</v>
      </c>
      <c r="C11" s="11">
        <v>1</v>
      </c>
      <c r="D11" t="s">
        <v>33</v>
      </c>
      <c r="E11" s="12">
        <v>350</v>
      </c>
      <c r="F11" s="13">
        <f>IF($A11="","",(C11*E11))</f>
        <v>350</v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emo, Plumbing, Electrical, Tile, Fixtures, Finish, Permit" sqref="B2:B201">
      <formula1>"Demo,Plumbing,Electrical,Tile,Fixtures,Finish,Permit"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3" x14ac:dyDescent="0.25">
      <c r="A3" t="s">
        <v>43</v>
      </c>
      <c r="B3" s="17">
        <v>0.1</v>
      </c>
      <c r="C3" s="18" t="s">
        <v>44</v>
      </c>
    </row>
    <row r="4" spans="1:3" x14ac:dyDescent="0.25">
      <c r="A4" t="s">
        <v>45</v>
      </c>
      <c r="B4" s="17">
        <v>0.1</v>
      </c>
      <c r="C4" s="18" t="s">
        <v>46</v>
      </c>
    </row>
    <row r="5" spans="1:3" x14ac:dyDescent="0.25">
      <c r="A5" t="s">
        <v>47</v>
      </c>
      <c r="B5" s="17">
        <v>0.3</v>
      </c>
      <c r="C5" s="18" t="s">
        <v>48</v>
      </c>
    </row>
    <row r="6" spans="1:3" x14ac:dyDescent="0.25">
      <c r="A6" s="15" t="s">
        <v>49</v>
      </c>
      <c r="B6" s="16"/>
      <c r="C6" s="16"/>
    </row>
    <row r="7" spans="1:2" x14ac:dyDescent="0.25">
      <c r="A7" t="s">
        <v>50</v>
      </c>
      <c r="B7" s="19">
        <f>SUM('Line items'!$F$2:$F$201)</f>
        <v>8089.5</v>
      </c>
    </row>
    <row r="8" spans="1:2" x14ac:dyDescent="0.25">
      <c r="A8" t="s">
        <v>51</v>
      </c>
      <c r="B8" s="19">
        <f>ROUND(('Bid'!$B$7*'Bid'!$B$3),2)</f>
        <v>808.95</v>
      </c>
    </row>
    <row r="9" spans="1:2" x14ac:dyDescent="0.25">
      <c r="A9" t="s">
        <v>52</v>
      </c>
      <c r="B9" s="19">
        <f>ROUND(('Bid'!$B$7*'Bid'!$B$4),2)</f>
        <v>808.95</v>
      </c>
    </row>
    <row r="10" spans="1:2" x14ac:dyDescent="0.25">
      <c r="A10" t="s">
        <v>53</v>
      </c>
      <c r="B10" s="19">
        <f>(('Bid'!$B$7+'Bid'!$B$8)+'Bid'!$B$9)</f>
        <v>9707.400000000001</v>
      </c>
    </row>
    <row r="11" spans="1:2" x14ac:dyDescent="0.25">
      <c r="A11" t="s">
        <v>54</v>
      </c>
      <c r="B11" s="19">
        <f>CEILING(('Bid'!$B$10/(1-'Bid'!$B$5)),100)</f>
        <v>13900</v>
      </c>
    </row>
    <row r="12" spans="1:2" x14ac:dyDescent="0.25">
      <c r="A12" t="s">
        <v>55</v>
      </c>
      <c r="B12" s="19">
        <f>('Bid'!$B$11-'Bid'!$B$10)</f>
        <v>4192.5999999999985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