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Estimate" state="visible" r:id="rId6"/>
  </sheets>
  <calcPr calcId="171027" fullCalcOnLoad="1"/>
</workbook>
</file>

<file path=xl/sharedStrings.xml><?xml version="1.0" encoding="utf-8"?>
<sst xmlns="http://schemas.openxmlformats.org/spreadsheetml/2006/main" count="58" uniqueCount="54">
  <si>
    <t>Basement Finishing Estimate Calculator</t>
  </si>
  <si>
    <t>A free estimate calculator for basement finishing: price by square foot with framing, systems, and finishes margin in Sheets or Excel.</t>
  </si>
  <si>
    <t>Quick start</t>
  </si>
  <si>
    <t>Open the Line items tab and replace the sample rows with your own — one row per entry. Formulas fill in automatically for new rows.</t>
  </si>
  <si>
    <t>List every trade and material with quantity and your unit cost; Line cost multiplies them.</t>
  </si>
  <si>
    <t>On the Estimate tab set contingency and markup to get the client price, price per square foot and gross margin.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</si>
  <si>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</si>
  <si>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</si>
  <si>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</si>
  <si>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</si>
  <si>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</si>
  <si>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</si>
  <si>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</si>
  <si>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</si>
  <si>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Category</t>
  </si>
  <si>
    <t>Qty</t>
  </si>
  <si>
    <t>Unit</t>
  </si>
  <si>
    <t>Unit cost</t>
  </si>
  <si>
    <t>Line cost</t>
  </si>
  <si>
    <t>Wall framing (2x4, 16" o.c.)</t>
  </si>
  <si>
    <t>Framing</t>
  </si>
  <si>
    <t>lin ft</t>
  </si>
  <si>
    <t>Outlets, lights and circuits</t>
  </si>
  <si>
    <t>Electrical</t>
  </si>
  <si>
    <t>allowance</t>
  </si>
  <si>
    <t>Supply and return duct runs</t>
  </si>
  <si>
    <t>HVAC</t>
  </si>
  <si>
    <t>runs</t>
  </si>
  <si>
    <t>Rough-in for 3/4 bath</t>
  </si>
  <si>
    <t>Plumbing</t>
  </si>
  <si>
    <t>Drywall hang, tape, finish</t>
  </si>
  <si>
    <t>Drywall</t>
  </si>
  <si>
    <t>sq ft</t>
  </si>
  <si>
    <t>LVP flooring installed</t>
  </si>
  <si>
    <t>Flooring</t>
  </si>
  <si>
    <t>Doors, trim and paint</t>
  </si>
  <si>
    <t>Finishes</t>
  </si>
  <si>
    <t>Building permit and inspections</t>
  </si>
  <si>
    <t>Permits</t>
  </si>
  <si>
    <t>each</t>
  </si>
  <si>
    <t>Value</t>
  </si>
  <si>
    <t>Notes</t>
  </si>
  <si>
    <t>Inputs</t>
  </si>
  <si>
    <t>Finished square feet</t>
  </si>
  <si>
    <t>Contingency</t>
  </si>
  <si>
    <t>Cushion for surprises behind walls.</t>
  </si>
  <si>
    <t>Markup</t>
  </si>
  <si>
    <t>Applied to direct cost plus contingency.</t>
  </si>
  <si>
    <t>Price</t>
  </si>
  <si>
    <t>Direct cost</t>
  </si>
  <si>
    <t>Contingency amount</t>
  </si>
  <si>
    <t>Price to client</t>
  </si>
  <si>
    <t>Price per sq ft</t>
  </si>
  <si>
    <t>Gross 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</si>
</sst>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s="11">
        <v>180</v>
      </c>
      <c r="D2" t="s">
        <v>21</v>
      </c>
      <c r="E2" s="12">
        <v>6.5</v>
      </c>
      <c r="F2" s="13">
        <f>IF($A2="","",(C2*E2))</f>
        <v>1170</v>
      </c>
    </row>
    <row r="3" spans="1:6" x14ac:dyDescent="0.25">
      <c r="A3" t="s">
        <v>22</v>
      </c>
      <c r="B3" t="s">
        <v>23</v>
      </c>
      <c r="C3" s="11">
        <v>1</v>
      </c>
      <c r="D3" t="s">
        <v>24</v>
      </c>
      <c r="E3" s="12">
        <v>3800</v>
      </c>
      <c r="F3" s="13">
        <f>IF($A3="","",(C3*E3))</f>
        <v>3800</v>
      </c>
    </row>
    <row r="4" spans="1:6" x14ac:dyDescent="0.25">
      <c r="A4" t="s">
        <v>25</v>
      </c>
      <c r="B4" t="s">
        <v>26</v>
      </c>
      <c r="C4" s="11">
        <v>6</v>
      </c>
      <c r="D4" t="s">
        <v>27</v>
      </c>
      <c r="E4" s="12">
        <v>325</v>
      </c>
      <c r="F4" s="13">
        <f>IF($A4="","",(C4*E4))</f>
        <v>1950</v>
      </c>
    </row>
    <row r="5" spans="1:6" x14ac:dyDescent="0.25">
      <c r="A5" t="s">
        <v>28</v>
      </c>
      <c r="B5" t="s">
        <v>29</v>
      </c>
      <c r="C5" s="11">
        <v>1</v>
      </c>
      <c r="D5" t="s">
        <v>24</v>
      </c>
      <c r="E5" s="12">
        <v>2900</v>
      </c>
      <c r="F5" s="13">
        <f>IF($A5="","",(C5*E5))</f>
        <v>2900</v>
      </c>
    </row>
    <row r="6" spans="1:6" x14ac:dyDescent="0.25">
      <c r="A6" t="s">
        <v>30</v>
      </c>
      <c r="B6" t="s">
        <v>31</v>
      </c>
      <c r="C6" s="11">
        <v>2100</v>
      </c>
      <c r="D6" t="s">
        <v>32</v>
      </c>
      <c r="E6" s="12">
        <v>2.4</v>
      </c>
      <c r="F6" s="13">
        <f>IF($A6="","",(C6*E6))</f>
        <v>5040</v>
      </c>
    </row>
    <row r="7" spans="1:6" x14ac:dyDescent="0.25">
      <c r="A7" t="s">
        <v>33</v>
      </c>
      <c r="B7" t="s">
        <v>34</v>
      </c>
      <c r="C7" s="11">
        <v>750</v>
      </c>
      <c r="D7" t="s">
        <v>32</v>
      </c>
      <c r="E7" s="12">
        <v>5.25</v>
      </c>
      <c r="F7" s="13">
        <f>IF($A7="","",(C7*E7))</f>
        <v>3937.5</v>
      </c>
    </row>
    <row r="8" spans="1:6" x14ac:dyDescent="0.25">
      <c r="A8" t="s">
        <v>35</v>
      </c>
      <c r="B8" t="s">
        <v>36</v>
      </c>
      <c r="C8" s="11">
        <v>750</v>
      </c>
      <c r="D8" t="s">
        <v>32</v>
      </c>
      <c r="E8" s="12">
        <v>3.1</v>
      </c>
      <c r="F8" s="13">
        <f>IF($A8="","",(C8*E8))</f>
        <v>2325</v>
      </c>
    </row>
    <row r="9" spans="1:6" x14ac:dyDescent="0.25">
      <c r="A9" t="s">
        <v>37</v>
      </c>
      <c r="B9" t="s">
        <v>38</v>
      </c>
      <c r="C9" s="11">
        <v>1</v>
      </c>
      <c r="D9" t="s">
        <v>39</v>
      </c>
      <c r="E9" s="12">
        <v>650</v>
      </c>
      <c r="F9" s="13">
        <f>IF($A9="","",(C9*E9))</f>
        <v>650</v>
      </c>
    </row>
    <row r="10" spans="1:6" x14ac:dyDescent="0.25">
      <c r="C10" s="11"/>
      <c r="E10" s="12"/>
      <c r="F10" s="13" t="str">
        <f>IF($A10="","",(C10*E10))</f>
        <v/>
      </c>
    </row>
    <row r="11" spans="1:6" x14ac:dyDescent="0.25">
      <c r="C11" s="11"/>
      <c r="E11" s="12"/>
      <c r="F11" s="13" t="str">
        <f>IF($A11="","",(C11*E11))</f>
        <v/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Framing, Electrical, HVAC, Plumbing, Drywall, Flooring, Finishes, Permits" sqref="B2:B201">
      <formula1>"Framing,Electrical,HVAC,Plumbing,Drywall,Flooring,Finishes,Permits"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13</v>
      </c>
      <c r="B1" s="14" t="s">
        <v>40</v>
      </c>
      <c r="C1" s="14" t="s">
        <v>41</v>
      </c>
    </row>
    <row r="2" spans="1:3" x14ac:dyDescent="0.25">
      <c r="A2" s="15" t="s">
        <v>42</v>
      </c>
      <c r="B2" s="16"/>
      <c r="C2" s="16"/>
    </row>
    <row r="3" spans="1:2" x14ac:dyDescent="0.25">
      <c r="A3" t="s">
        <v>43</v>
      </c>
      <c r="B3" s="17">
        <v>750</v>
      </c>
    </row>
    <row r="4" spans="1:3" x14ac:dyDescent="0.25">
      <c r="A4" t="s">
        <v>44</v>
      </c>
      <c r="B4" s="18">
        <v>0.1</v>
      </c>
      <c r="C4" s="19" t="s">
        <v>45</v>
      </c>
    </row>
    <row r="5" spans="1:3" x14ac:dyDescent="0.25">
      <c r="A5" t="s">
        <v>46</v>
      </c>
      <c r="B5" s="18">
        <v>0.25</v>
      </c>
      <c r="C5" s="19" t="s">
        <v>47</v>
      </c>
    </row>
    <row r="6" spans="1:3" x14ac:dyDescent="0.25">
      <c r="A6" s="15" t="s">
        <v>48</v>
      </c>
      <c r="B6" s="16"/>
      <c r="C6" s="16"/>
    </row>
    <row r="7" spans="1:2" x14ac:dyDescent="0.25">
      <c r="A7" t="s">
        <v>49</v>
      </c>
      <c r="B7" s="20">
        <f>SUM('Line items'!$F$2:$F$201)</f>
        <v>21772.5</v>
      </c>
    </row>
    <row r="8" spans="1:2" x14ac:dyDescent="0.25">
      <c r="A8" t="s">
        <v>50</v>
      </c>
      <c r="B8" s="20">
        <f>ROUND(('Estimate'!$B$7*'Estimate'!$B$4),2)</f>
        <v>2177.25</v>
      </c>
    </row>
    <row r="9" spans="1:2" x14ac:dyDescent="0.25">
      <c r="A9" t="s">
        <v>51</v>
      </c>
      <c r="B9" s="20">
        <f>ROUND((('Estimate'!$B$7+'Estimate'!$B$8)*(1+'Estimate'!$B$5)),2)</f>
        <v>29937.19</v>
      </c>
    </row>
    <row r="10" spans="1:2" x14ac:dyDescent="0.25">
      <c r="A10" t="s">
        <v>52</v>
      </c>
      <c r="B10" s="20">
        <f>IFERROR(('Estimate'!$B$9/'Estimate'!$B$3),0)</f>
        <v>39.91625333333333</v>
      </c>
    </row>
    <row r="11" spans="1:2" x14ac:dyDescent="0.25">
      <c r="A11" t="s">
        <v>53</v>
      </c>
      <c r="B11" s="21">
        <f>IFERROR(((('Estimate'!$B$9-'Estimate'!$B$7)-'Estimate'!$B$8)/'Estimate'!$B$9),0)</f>
        <v>0.20000006680653726</v>
      </c>
    </row>
  </sheetData>
  <dataValidations count="1">
    <dataValidation type="decimal" operator="greaterThanOrEqual" allowBlank="1" showErrorMessage="1" errorTitle="Number expected" error="Enter a number." sqref="B3:B5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