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nd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<sst xmlns="http://schemas.openxmlformats.org/spreadsheetml/2006/main" count="58" uniqueCount="55">
  <si>
    <t>Bail Bond Tracker</t>
  </si>
  <si>
    <t>A free bond tracker for bail agencies: track face amount, premium, and payment balance by defendant with liability views in Sheets or Excel.</t>
  </si>
  <si>
    <t>Quick start</t>
  </si>
  <si>
    <t>Open the Bonds tab and replace the sample rows with your own — one row per entry. Formulas fill in automatically for new rows.</t>
  </si>
  <si>
    <t>Premium rates are set by state law; enter your filed rate. Use defendant references, not full names, in shared files.</t>
  </si>
  <si>
    <t>Liability totals active bonds; Next court date reminders go out to the defendant and indemnitor a few days before.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</si>
  <si>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</si>
  <si>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</si>
  <si>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</si>
  <si>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</si>
  <si>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</si>
  <si>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</si>
  <si>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</si>
  <si>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</si>
  <si>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Posted</t>
  </si>
  <si>
    <t>Defendant ref</t>
  </si>
  <si>
    <t>Court</t>
  </si>
  <si>
    <t>Next court date</t>
  </si>
  <si>
    <t>Bond amount</t>
  </si>
  <si>
    <t>Premium rate</t>
  </si>
  <si>
    <t>Premium paid</t>
  </si>
  <si>
    <t>Collateral</t>
  </si>
  <si>
    <t>Status</t>
  </si>
  <si>
    <t>Premium owed</t>
  </si>
  <si>
    <t>Plan balance</t>
  </si>
  <si>
    <t>Liability</t>
  </si>
  <si>
    <t>D-1042</t>
  </si>
  <si>
    <t>County Superior, Dept 3</t>
  </si>
  <si>
    <t>None</t>
  </si>
  <si>
    <t>Active</t>
  </si>
  <si>
    <t>D-1061</t>
  </si>
  <si>
    <t>Municipal Court</t>
  </si>
  <si>
    <t>Vehicle title</t>
  </si>
  <si>
    <t>D-0988</t>
  </si>
  <si>
    <t>County Superior, Dept 5</t>
  </si>
  <si>
    <t>Property deed</t>
  </si>
  <si>
    <t>Forfeiture notice</t>
  </si>
  <si>
    <t>D-0912</t>
  </si>
  <si>
    <t>Exonerated</t>
  </si>
  <si>
    <t>Item</t>
  </si>
  <si>
    <t>Value</t>
  </si>
  <si>
    <t>Notes</t>
  </si>
  <si>
    <t>Overview</t>
  </si>
  <si>
    <t>Entries</t>
  </si>
  <si>
    <t>Overdue (next court date)</t>
  </si>
  <si>
    <t>By status</t>
  </si>
  <si>
    <t>Status: Active</t>
  </si>
  <si>
    <t>Status: Exonerated</t>
  </si>
  <si>
    <t>Status: Forfeiture notice</t>
  </si>
  <si>
    <t>Status: Surrendered</t>
  </si>
  <si>
    <t>Totals</t>
  </si>
  <si>
    <t>Total bond amount</t>
  </si>
  <si>
    <t>Total premium paid</t>
  </si>
  <si>
    <t>Total premium owed</t>
  </si>
  <si>
    <t>Total plan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</si>
</sst>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8" customWidth="1"/>
    <col min="5" max="5" width="14" customWidth="1"/>
    <col min="6" max="7" width="15" customWidth="1"/>
    <col min="8" max="8" width="24" customWidth="1"/>
    <col min="9" max="9" width="16" customWidth="1"/>
    <col min="10" max="11" width="15" customWidth="1"/>
    <col min="12" max="12" width="14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46278</v>
      </c>
      <c r="B2" t="s">
        <v>26</v>
      </c>
      <c r="C2" t="s">
        <v>27</v>
      </c>
      <c r="D2" s="11">
        <v>46313</v>
      </c>
      <c r="E2" s="12">
        <v>25000</v>
      </c>
      <c r="F2" s="13">
        <v>0.1</v>
      </c>
      <c r="G2" s="12">
        <v>2500</v>
      </c>
      <c r="H2" t="s">
        <v>28</v>
      </c>
      <c r="I2" t="s">
        <v>29</v>
      </c>
      <c r="J2" s="14">
        <f>IF($A2="","",ROUND((E2*F2),2))</f>
        <v>2500</v>
      </c>
      <c r="K2" s="14">
        <f>IF($A2="","",(J2-G2))</f>
        <v>0</v>
      </c>
      <c r="L2" s="14">
        <f>IF($A2="","",IF(OR((I2="Active"),(I2="Forfeiture notice")),E2,0))</f>
        <v>25000</v>
      </c>
    </row>
    <row r="3" spans="1:12" x14ac:dyDescent="0.25">
      <c r="A3" s="11">
        <v>46288</v>
      </c>
      <c r="B3" t="s">
        <v>30</v>
      </c>
      <c r="C3" t="s">
        <v>31</v>
      </c>
      <c r="D3" s="11">
        <v>46320</v>
      </c>
      <c r="E3" s="12">
        <v>5000</v>
      </c>
      <c r="F3" s="13">
        <v>0.1</v>
      </c>
      <c r="G3" s="12">
        <v>250</v>
      </c>
      <c r="H3" t="s">
        <v>32</v>
      </c>
      <c r="I3" t="s">
        <v>29</v>
      </c>
      <c r="J3" s="14">
        <f>IF($A3="","",ROUND((E3*F3),2))</f>
        <v>500</v>
      </c>
      <c r="K3" s="14">
        <f>IF($A3="","",(J3-G3))</f>
        <v>250</v>
      </c>
      <c r="L3" s="14">
        <f>IF($A3="","",IF(OR((I3="Active"),(I3="Forfeiture notice")),E3,0))</f>
        <v>5000</v>
      </c>
    </row>
    <row r="4" spans="1:12" x14ac:dyDescent="0.25">
      <c r="A4" s="11">
        <v>46218</v>
      </c>
      <c r="B4" t="s">
        <v>33</v>
      </c>
      <c r="C4" t="s">
        <v>34</v>
      </c>
      <c r="D4" s="11">
        <v>46305</v>
      </c>
      <c r="E4" s="12">
        <v>50000</v>
      </c>
      <c r="F4" s="13">
        <v>0.1</v>
      </c>
      <c r="G4" s="12">
        <v>3000</v>
      </c>
      <c r="H4" t="s">
        <v>35</v>
      </c>
      <c r="I4" t="s">
        <v>36</v>
      </c>
      <c r="J4" s="14">
        <f>IF($A4="","",ROUND((E4*F4),2))</f>
        <v>5000</v>
      </c>
      <c r="K4" s="14">
        <f>IF($A4="","",(J4-G4))</f>
        <v>2000</v>
      </c>
      <c r="L4" s="14">
        <f>IF($A4="","",IF(OR((I4="Active"),(I4="Forfeiture notice")),E4,0))</f>
        <v>50000</v>
      </c>
    </row>
    <row r="5" spans="1:12" x14ac:dyDescent="0.25">
      <c r="A5" s="11">
        <v>46188</v>
      </c>
      <c r="B5" t="s">
        <v>37</v>
      </c>
      <c r="C5" t="s">
        <v>31</v>
      </c>
      <c r="D5" s="11">
        <v>46268</v>
      </c>
      <c r="E5" s="12">
        <v>10000</v>
      </c>
      <c r="F5" s="13">
        <v>0.1</v>
      </c>
      <c r="G5" s="12">
        <v>1000</v>
      </c>
      <c r="H5" t="s">
        <v>28</v>
      </c>
      <c r="I5" t="s">
        <v>38</v>
      </c>
      <c r="J5" s="14">
        <f>IF($A5="","",ROUND((E5*F5),2))</f>
        <v>1000</v>
      </c>
      <c r="K5" s="14">
        <f>IF($A5="","",(J5-G5))</f>
        <v>0</v>
      </c>
      <c r="L5" s="14">
        <f>IF($A5="","",IF(OR((I5="Active"),(I5="Forfeiture notice")),E5,0))</f>
        <v>0</v>
      </c>
    </row>
    <row r="6" spans="1:12" x14ac:dyDescent="0.25">
      <c r="A6" s="11"/>
      <c r="D6" s="11"/>
      <c r="E6" s="12"/>
      <c r="F6" s="13"/>
      <c r="G6" s="12"/>
      <c r="J6" s="14" t="str">
        <f>IF($A6="","",ROUND((E6*F6),2))</f>
        <v/>
      </c>
      <c r="K6" s="14" t="str">
        <f>IF($A6="","",(J6-G6))</f>
        <v/>
      </c>
      <c r="L6" s="14" t="str">
        <f>IF($A6="","",IF(OR((I6="Active"),(I6="Forfeiture notice")),E6,0))</f>
        <v/>
      </c>
    </row>
    <row r="7" spans="1:12" x14ac:dyDescent="0.25">
      <c r="A7" s="11"/>
      <c r="D7" s="11"/>
      <c r="E7" s="12"/>
      <c r="F7" s="13"/>
      <c r="G7" s="12"/>
      <c r="J7" s="14" t="str">
        <f>IF($A7="","",ROUND((E7*F7),2))</f>
        <v/>
      </c>
      <c r="K7" s="14" t="str">
        <f>IF($A7="","",(J7-G7))</f>
        <v/>
      </c>
      <c r="L7" s="14" t="str">
        <f>IF($A7="","",IF(OR((I7="Active"),(I7="Forfeiture notice")),E7,0))</f>
        <v/>
      </c>
    </row>
    <row r="8" spans="1:12" x14ac:dyDescent="0.25">
      <c r="A8" s="11"/>
      <c r="D8" s="11"/>
      <c r="E8" s="12"/>
      <c r="F8" s="13"/>
      <c r="G8" s="12"/>
      <c r="J8" s="14" t="str">
        <f>IF($A8="","",ROUND((E8*F8),2))</f>
        <v/>
      </c>
      <c r="K8" s="14" t="str">
        <f>IF($A8="","",(J8-G8))</f>
        <v/>
      </c>
      <c r="L8" s="14" t="str">
        <f>IF($A8="","",IF(OR((I8="Active"),(I8="Forfeiture notice")),E8,0))</f>
        <v/>
      </c>
    </row>
    <row r="9" spans="1:12" x14ac:dyDescent="0.25">
      <c r="A9" s="11"/>
      <c r="D9" s="11"/>
      <c r="E9" s="12"/>
      <c r="F9" s="13"/>
      <c r="G9" s="12"/>
      <c r="J9" s="14" t="str">
        <f>IF($A9="","",ROUND((E9*F9),2))</f>
        <v/>
      </c>
      <c r="K9" s="14" t="str">
        <f>IF($A9="","",(J9-G9))</f>
        <v/>
      </c>
      <c r="L9" s="14" t="str">
        <f>IF($A9="","",IF(OR((I9="Active"),(I9="Forfeiture notice")),E9,0))</f>
        <v/>
      </c>
    </row>
    <row r="10" spans="1:12" x14ac:dyDescent="0.25">
      <c r="A10" s="11"/>
      <c r="D10" s="11"/>
      <c r="E10" s="12"/>
      <c r="F10" s="13"/>
      <c r="G10" s="12"/>
      <c r="J10" s="14" t="str">
        <f>IF($A10="","",ROUND((E10*F10),2))</f>
        <v/>
      </c>
      <c r="K10" s="14" t="str">
        <f>IF($A10="","",(J10-G10))</f>
        <v/>
      </c>
      <c r="L10" s="14" t="str">
        <f>IF($A10="","",IF(OR((I10="Active"),(I10="Forfeiture notice")),E10,0))</f>
        <v/>
      </c>
    </row>
    <row r="11" spans="1:12" x14ac:dyDescent="0.25">
      <c r="A11" s="11"/>
      <c r="D11" s="11"/>
      <c r="E11" s="12"/>
      <c r="F11" s="13"/>
      <c r="G11" s="12"/>
      <c r="J11" s="14" t="str">
        <f>IF($A11="","",ROUND((E11*F11),2))</f>
        <v/>
      </c>
      <c r="K11" s="14" t="str">
        <f>IF($A11="","",(J11-G11))</f>
        <v/>
      </c>
      <c r="L11" s="14" t="str">
        <f>IF($A11="","",IF(OR((I11="Active"),(I11="Forfeiture notice")),E11,0))</f>
        <v/>
      </c>
    </row>
    <row r="12" spans="1:12" x14ac:dyDescent="0.25">
      <c r="A12" s="11"/>
      <c r="D12" s="11"/>
      <c r="E12" s="12"/>
      <c r="F12" s="13"/>
      <c r="G12" s="12"/>
      <c r="J12" s="14" t="str">
        <f>IF($A12="","",ROUND((E12*F12),2))</f>
        <v/>
      </c>
      <c r="K12" s="14" t="str">
        <f>IF($A12="","",(J12-G12))</f>
        <v/>
      </c>
      <c r="L12" s="14" t="str">
        <f>IF($A12="","",IF(OR((I12="Active"),(I12="Forfeiture notice")),E12,0))</f>
        <v/>
      </c>
    </row>
    <row r="13" spans="1:12" x14ac:dyDescent="0.25">
      <c r="A13" s="11"/>
      <c r="D13" s="11"/>
      <c r="E13" s="12"/>
      <c r="F13" s="13"/>
      <c r="G13" s="12"/>
      <c r="J13" s="14" t="str">
        <f>IF($A13="","",ROUND((E13*F13),2))</f>
        <v/>
      </c>
      <c r="K13" s="14" t="str">
        <f>IF($A13="","",(J13-G13))</f>
        <v/>
      </c>
      <c r="L13" s="14" t="str">
        <f>IF($A13="","",IF(OR((I13="Active"),(I13="Forfeiture notice")),E13,0))</f>
        <v/>
      </c>
    </row>
    <row r="14" spans="1:12" x14ac:dyDescent="0.25">
      <c r="A14" s="11"/>
      <c r="D14" s="11"/>
      <c r="E14" s="12"/>
      <c r="F14" s="13"/>
      <c r="G14" s="12"/>
      <c r="J14" s="14" t="str">
        <f>IF($A14="","",ROUND((E14*F14),2))</f>
        <v/>
      </c>
      <c r="K14" s="14" t="str">
        <f>IF($A14="","",(J14-G14))</f>
        <v/>
      </c>
      <c r="L14" s="14" t="str">
        <f>IF($A14="","",IF(OR((I14="Active"),(I14="Forfeiture notice")),E14,0))</f>
        <v/>
      </c>
    </row>
    <row r="15" spans="1:12" x14ac:dyDescent="0.25">
      <c r="A15" s="11"/>
      <c r="D15" s="11"/>
      <c r="E15" s="12"/>
      <c r="F15" s="13"/>
      <c r="G15" s="12"/>
      <c r="J15" s="14" t="str">
        <f>IF($A15="","",ROUND((E15*F15),2))</f>
        <v/>
      </c>
      <c r="K15" s="14" t="str">
        <f>IF($A15="","",(J15-G15))</f>
        <v/>
      </c>
      <c r="L15" s="14" t="str">
        <f>IF($A15="","",IF(OR((I15="Active"),(I15="Forfeiture notice")),E15,0))</f>
        <v/>
      </c>
    </row>
    <row r="16" spans="1:12" x14ac:dyDescent="0.25">
      <c r="A16" s="11"/>
      <c r="D16" s="11"/>
      <c r="E16" s="12"/>
      <c r="F16" s="13"/>
      <c r="G16" s="12"/>
      <c r="J16" s="14" t="str">
        <f>IF($A16="","",ROUND((E16*F16),2))</f>
        <v/>
      </c>
      <c r="K16" s="14" t="str">
        <f>IF($A16="","",(J16-G16))</f>
        <v/>
      </c>
      <c r="L16" s="14" t="str">
        <f>IF($A16="","",IF(OR((I16="Active"),(I16="Forfeiture notice")),E16,0))</f>
        <v/>
      </c>
    </row>
    <row r="17" spans="1:12" x14ac:dyDescent="0.25">
      <c r="A17" s="11"/>
      <c r="D17" s="11"/>
      <c r="E17" s="12"/>
      <c r="F17" s="13"/>
      <c r="G17" s="12"/>
      <c r="J17" s="14" t="str">
        <f>IF($A17="","",ROUND((E17*F17),2))</f>
        <v/>
      </c>
      <c r="K17" s="14" t="str">
        <f>IF($A17="","",(J17-G17))</f>
        <v/>
      </c>
      <c r="L17" s="14" t="str">
        <f>IF($A17="","",IF(OR((I17="Active"),(I17="Forfeiture notice")),E17,0))</f>
        <v/>
      </c>
    </row>
    <row r="18" spans="1:12" x14ac:dyDescent="0.25">
      <c r="A18" s="11"/>
      <c r="D18" s="11"/>
      <c r="E18" s="12"/>
      <c r="F18" s="13"/>
      <c r="G18" s="12"/>
      <c r="J18" s="14" t="str">
        <f>IF($A18="","",ROUND((E18*F18),2))</f>
        <v/>
      </c>
      <c r="K18" s="14" t="str">
        <f>IF($A18="","",(J18-G18))</f>
        <v/>
      </c>
      <c r="L18" s="14" t="str">
        <f>IF($A18="","",IF(OR((I18="Active"),(I18="Forfeiture notice")),E18,0))</f>
        <v/>
      </c>
    </row>
    <row r="19" spans="1:12" x14ac:dyDescent="0.25">
      <c r="A19" s="11"/>
      <c r="D19" s="11"/>
      <c r="E19" s="12"/>
      <c r="F19" s="13"/>
      <c r="G19" s="12"/>
      <c r="J19" s="14" t="str">
        <f>IF($A19="","",ROUND((E19*F19),2))</f>
        <v/>
      </c>
      <c r="K19" s="14" t="str">
        <f>IF($A19="","",(J19-G19))</f>
        <v/>
      </c>
      <c r="L19" s="14" t="str">
        <f>IF($A19="","",IF(OR((I19="Active"),(I19="Forfeiture notice")),E19,0))</f>
        <v/>
      </c>
    </row>
    <row r="20" spans="1:12" x14ac:dyDescent="0.25">
      <c r="A20" s="11"/>
      <c r="D20" s="11"/>
      <c r="E20" s="12"/>
      <c r="F20" s="13"/>
      <c r="G20" s="12"/>
      <c r="J20" s="14" t="str">
        <f>IF($A20="","",ROUND((E20*F20),2))</f>
        <v/>
      </c>
      <c r="K20" s="14" t="str">
        <f>IF($A20="","",(J20-G20))</f>
        <v/>
      </c>
      <c r="L20" s="14" t="str">
        <f>IF($A20="","",IF(OR((I20="Active"),(I20="Forfeiture notice")),E20,0))</f>
        <v/>
      </c>
    </row>
    <row r="21" spans="1:12" x14ac:dyDescent="0.25">
      <c r="A21" s="11"/>
      <c r="D21" s="11"/>
      <c r="E21" s="12"/>
      <c r="F21" s="13"/>
      <c r="G21" s="12"/>
      <c r="J21" s="14" t="str">
        <f>IF($A21="","",ROUND((E21*F21),2))</f>
        <v/>
      </c>
      <c r="K21" s="14" t="str">
        <f>IF($A21="","",(J21-G21))</f>
        <v/>
      </c>
      <c r="L21" s="14" t="str">
        <f>IF($A21="","",IF(OR((I21="Active"),(I21="Forfeiture notice")),E21,0))</f>
        <v/>
      </c>
    </row>
    <row r="22" spans="1:12" x14ac:dyDescent="0.25">
      <c r="A22" s="11"/>
      <c r="D22" s="11"/>
      <c r="E22" s="12"/>
      <c r="F22" s="13"/>
      <c r="G22" s="12"/>
      <c r="J22" s="14" t="str">
        <f>IF($A22="","",ROUND((E22*F22),2))</f>
        <v/>
      </c>
      <c r="K22" s="14" t="str">
        <f>IF($A22="","",(J22-G22))</f>
        <v/>
      </c>
      <c r="L22" s="14" t="str">
        <f>IF($A22="","",IF(OR((I22="Active"),(I22="Forfeiture notice")),E22,0))</f>
        <v/>
      </c>
    </row>
    <row r="23" spans="1:12" x14ac:dyDescent="0.25">
      <c r="A23" s="11"/>
      <c r="D23" s="11"/>
      <c r="E23" s="12"/>
      <c r="F23" s="13"/>
      <c r="G23" s="12"/>
      <c r="J23" s="14" t="str">
        <f>IF($A23="","",ROUND((E23*F23),2))</f>
        <v/>
      </c>
      <c r="K23" s="14" t="str">
        <f>IF($A23="","",(J23-G23))</f>
        <v/>
      </c>
      <c r="L23" s="14" t="str">
        <f>IF($A23="","",IF(OR((I23="Active"),(I23="Forfeiture notice")),E23,0))</f>
        <v/>
      </c>
    </row>
    <row r="24" spans="1:12" x14ac:dyDescent="0.25">
      <c r="A24" s="11"/>
      <c r="D24" s="11"/>
      <c r="E24" s="12"/>
      <c r="F24" s="13"/>
      <c r="G24" s="12"/>
      <c r="J24" s="14" t="str">
        <f>IF($A24="","",ROUND((E24*F24),2))</f>
        <v/>
      </c>
      <c r="K24" s="14" t="str">
        <f>IF($A24="","",(J24-G24))</f>
        <v/>
      </c>
      <c r="L24" s="14" t="str">
        <f>IF($A24="","",IF(OR((I24="Active"),(I24="Forfeiture notice")),E24,0))</f>
        <v/>
      </c>
    </row>
    <row r="25" spans="1:12" x14ac:dyDescent="0.25">
      <c r="A25" s="11"/>
      <c r="D25" s="11"/>
      <c r="E25" s="12"/>
      <c r="F25" s="13"/>
      <c r="G25" s="12"/>
      <c r="J25" s="14" t="str">
        <f>IF($A25="","",ROUND((E25*F25),2))</f>
        <v/>
      </c>
      <c r="K25" s="14" t="str">
        <f>IF($A25="","",(J25-G25))</f>
        <v/>
      </c>
      <c r="L25" s="14" t="str">
        <f>IF($A25="","",IF(OR((I25="Active"),(I25="Forfeiture notice")),E25,0))</f>
        <v/>
      </c>
    </row>
    <row r="26" spans="1:12" x14ac:dyDescent="0.25">
      <c r="A26" s="11"/>
      <c r="D26" s="11"/>
      <c r="E26" s="12"/>
      <c r="F26" s="13"/>
      <c r="G26" s="12"/>
      <c r="J26" s="14" t="str">
        <f>IF($A26="","",ROUND((E26*F26),2))</f>
        <v/>
      </c>
      <c r="K26" s="14" t="str">
        <f>IF($A26="","",(J26-G26))</f>
        <v/>
      </c>
      <c r="L26" s="14" t="str">
        <f>IF($A26="","",IF(OR((I26="Active"),(I26="Forfeiture notice")),E26,0))</f>
        <v/>
      </c>
    </row>
    <row r="27" spans="1:12" x14ac:dyDescent="0.25">
      <c r="A27" s="11"/>
      <c r="D27" s="11"/>
      <c r="E27" s="12"/>
      <c r="F27" s="13"/>
      <c r="G27" s="12"/>
      <c r="J27" s="14" t="str">
        <f>IF($A27="","",ROUND((E27*F27),2))</f>
        <v/>
      </c>
      <c r="K27" s="14" t="str">
        <f>IF($A27="","",(J27-G27))</f>
        <v/>
      </c>
      <c r="L27" s="14" t="str">
        <f>IF($A27="","",IF(OR((I27="Active"),(I27="Forfeiture notice")),E27,0))</f>
        <v/>
      </c>
    </row>
    <row r="28" spans="1:12" x14ac:dyDescent="0.25">
      <c r="A28" s="11"/>
      <c r="D28" s="11"/>
      <c r="E28" s="12"/>
      <c r="F28" s="13"/>
      <c r="G28" s="12"/>
      <c r="J28" s="14" t="str">
        <f>IF($A28="","",ROUND((E28*F28),2))</f>
        <v/>
      </c>
      <c r="K28" s="14" t="str">
        <f>IF($A28="","",(J28-G28))</f>
        <v/>
      </c>
      <c r="L28" s="14" t="str">
        <f>IF($A28="","",IF(OR((I28="Active"),(I28="Forfeiture notice")),E28,0))</f>
        <v/>
      </c>
    </row>
    <row r="29" spans="1:12" x14ac:dyDescent="0.25">
      <c r="A29" s="11"/>
      <c r="D29" s="11"/>
      <c r="E29" s="12"/>
      <c r="F29" s="13"/>
      <c r="G29" s="12"/>
      <c r="J29" s="14" t="str">
        <f>IF($A29="","",ROUND((E29*F29),2))</f>
        <v/>
      </c>
      <c r="K29" s="14" t="str">
        <f>IF($A29="","",(J29-G29))</f>
        <v/>
      </c>
      <c r="L29" s="14" t="str">
        <f>IF($A29="","",IF(OR((I29="Active"),(I29="Forfeiture notice")),E29,0))</f>
        <v/>
      </c>
    </row>
    <row r="30" spans="1:12" x14ac:dyDescent="0.25">
      <c r="A30" s="11"/>
      <c r="D30" s="11"/>
      <c r="E30" s="12"/>
      <c r="F30" s="13"/>
      <c r="G30" s="12"/>
      <c r="J30" s="14" t="str">
        <f>IF($A30="","",ROUND((E30*F30),2))</f>
        <v/>
      </c>
      <c r="K30" s="14" t="str">
        <f>IF($A30="","",(J30-G30))</f>
        <v/>
      </c>
      <c r="L30" s="14" t="str">
        <f>IF($A30="","",IF(OR((I30="Active"),(I30="Forfeiture notice")),E30,0))</f>
        <v/>
      </c>
    </row>
    <row r="31" spans="1:12" x14ac:dyDescent="0.25">
      <c r="A31" s="11"/>
      <c r="D31" s="11"/>
      <c r="E31" s="12"/>
      <c r="F31" s="13"/>
      <c r="G31" s="12"/>
      <c r="J31" s="14" t="str">
        <f>IF($A31="","",ROUND((E31*F31),2))</f>
        <v/>
      </c>
      <c r="K31" s="14" t="str">
        <f>IF($A31="","",(J31-G31))</f>
        <v/>
      </c>
      <c r="L31" s="14" t="str">
        <f>IF($A31="","",IF(OR((I31="Active"),(I31="Forfeiture notice")),E31,0))</f>
        <v/>
      </c>
    </row>
    <row r="32" spans="1:12" x14ac:dyDescent="0.25">
      <c r="A32" s="11"/>
      <c r="D32" s="11"/>
      <c r="E32" s="12"/>
      <c r="F32" s="13"/>
      <c r="G32" s="12"/>
      <c r="J32" s="14" t="str">
        <f>IF($A32="","",ROUND((E32*F32),2))</f>
        <v/>
      </c>
      <c r="K32" s="14" t="str">
        <f>IF($A32="","",(J32-G32))</f>
        <v/>
      </c>
      <c r="L32" s="14" t="str">
        <f>IF($A32="","",IF(OR((I32="Active"),(I32="Forfeiture notice")),E32,0))</f>
        <v/>
      </c>
    </row>
    <row r="33" spans="1:12" x14ac:dyDescent="0.25">
      <c r="A33" s="11"/>
      <c r="D33" s="11"/>
      <c r="E33" s="12"/>
      <c r="F33" s="13"/>
      <c r="G33" s="12"/>
      <c r="J33" s="14" t="str">
        <f>IF($A33="","",ROUND((E33*F33),2))</f>
        <v/>
      </c>
      <c r="K33" s="14" t="str">
        <f>IF($A33="","",(J33-G33))</f>
        <v/>
      </c>
      <c r="L33" s="14" t="str">
        <f>IF($A33="","",IF(OR((I33="Active"),(I33="Forfeiture notice")),E33,0))</f>
        <v/>
      </c>
    </row>
    <row r="34" spans="1:12" x14ac:dyDescent="0.25">
      <c r="A34" s="11"/>
      <c r="D34" s="11"/>
      <c r="E34" s="12"/>
      <c r="F34" s="13"/>
      <c r="G34" s="12"/>
      <c r="J34" s="14" t="str">
        <f>IF($A34="","",ROUND((E34*F34),2))</f>
        <v/>
      </c>
      <c r="K34" s="14" t="str">
        <f>IF($A34="","",(J34-G34))</f>
        <v/>
      </c>
      <c r="L34" s="14" t="str">
        <f>IF($A34="","",IF(OR((I34="Active"),(I34="Forfeiture notice")),E34,0))</f>
        <v/>
      </c>
    </row>
    <row r="35" spans="1:12" x14ac:dyDescent="0.25">
      <c r="A35" s="11"/>
      <c r="D35" s="11"/>
      <c r="E35" s="12"/>
      <c r="F35" s="13"/>
      <c r="G35" s="12"/>
      <c r="J35" s="14" t="str">
        <f>IF($A35="","",ROUND((E35*F35),2))</f>
        <v/>
      </c>
      <c r="K35" s="14" t="str">
        <f>IF($A35="","",(J35-G35))</f>
        <v/>
      </c>
      <c r="L35" s="14" t="str">
        <f>IF($A35="","",IF(OR((I35="Active"),(I35="Forfeiture notice")),E35,0))</f>
        <v/>
      </c>
    </row>
    <row r="36" spans="1:12" x14ac:dyDescent="0.25">
      <c r="A36" s="11"/>
      <c r="D36" s="11"/>
      <c r="E36" s="12"/>
      <c r="F36" s="13"/>
      <c r="G36" s="12"/>
      <c r="J36" s="14" t="str">
        <f>IF($A36="","",ROUND((E36*F36),2))</f>
        <v/>
      </c>
      <c r="K36" s="14" t="str">
        <f>IF($A36="","",(J36-G36))</f>
        <v/>
      </c>
      <c r="L36" s="14" t="str">
        <f>IF($A36="","",IF(OR((I36="Active"),(I36="Forfeiture notice")),E36,0))</f>
        <v/>
      </c>
    </row>
    <row r="37" spans="1:12" x14ac:dyDescent="0.25">
      <c r="A37" s="11"/>
      <c r="D37" s="11"/>
      <c r="E37" s="12"/>
      <c r="F37" s="13"/>
      <c r="G37" s="12"/>
      <c r="J37" s="14" t="str">
        <f>IF($A37="","",ROUND((E37*F37),2))</f>
        <v/>
      </c>
      <c r="K37" s="14" t="str">
        <f>IF($A37="","",(J37-G37))</f>
        <v/>
      </c>
      <c r="L37" s="14" t="str">
        <f>IF($A37="","",IF(OR((I37="Active"),(I37="Forfeiture notice")),E37,0))</f>
        <v/>
      </c>
    </row>
    <row r="38" spans="1:12" x14ac:dyDescent="0.25">
      <c r="A38" s="11"/>
      <c r="D38" s="11"/>
      <c r="E38" s="12"/>
      <c r="F38" s="13"/>
      <c r="G38" s="12"/>
      <c r="J38" s="14" t="str">
        <f>IF($A38="","",ROUND((E38*F38),2))</f>
        <v/>
      </c>
      <c r="K38" s="14" t="str">
        <f>IF($A38="","",(J38-G38))</f>
        <v/>
      </c>
      <c r="L38" s="14" t="str">
        <f>IF($A38="","",IF(OR((I38="Active"),(I38="Forfeiture notice")),E38,0))</f>
        <v/>
      </c>
    </row>
    <row r="39" spans="1:12" x14ac:dyDescent="0.25">
      <c r="A39" s="11"/>
      <c r="D39" s="11"/>
      <c r="E39" s="12"/>
      <c r="F39" s="13"/>
      <c r="G39" s="12"/>
      <c r="J39" s="14" t="str">
        <f>IF($A39="","",ROUND((E39*F39),2))</f>
        <v/>
      </c>
      <c r="K39" s="14" t="str">
        <f>IF($A39="","",(J39-G39))</f>
        <v/>
      </c>
      <c r="L39" s="14" t="str">
        <f>IF($A39="","",IF(OR((I39="Active"),(I39="Forfeiture notice")),E39,0))</f>
        <v/>
      </c>
    </row>
    <row r="40" spans="1:12" x14ac:dyDescent="0.25">
      <c r="A40" s="11"/>
      <c r="D40" s="11"/>
      <c r="E40" s="12"/>
      <c r="F40" s="13"/>
      <c r="G40" s="12"/>
      <c r="J40" s="14" t="str">
        <f>IF($A40="","",ROUND((E40*F40),2))</f>
        <v/>
      </c>
      <c r="K40" s="14" t="str">
        <f>IF($A40="","",(J40-G40))</f>
        <v/>
      </c>
      <c r="L40" s="14" t="str">
        <f>IF($A40="","",IF(OR((I40="Active"),(I40="Forfeiture notice")),E40,0))</f>
        <v/>
      </c>
    </row>
    <row r="41" spans="1:12" x14ac:dyDescent="0.25">
      <c r="A41" s="11"/>
      <c r="D41" s="11"/>
      <c r="E41" s="12"/>
      <c r="F41" s="13"/>
      <c r="G41" s="12"/>
      <c r="J41" s="14" t="str">
        <f>IF($A41="","",ROUND((E41*F41),2))</f>
        <v/>
      </c>
      <c r="K41" s="14" t="str">
        <f>IF($A41="","",(J41-G41))</f>
        <v/>
      </c>
      <c r="L41" s="14" t="str">
        <f>IF($A41="","",IF(OR((I41="Active"),(I41="Forfeiture notice")),E41,0))</f>
        <v/>
      </c>
    </row>
    <row r="42" spans="1:12" x14ac:dyDescent="0.25">
      <c r="A42" s="11"/>
      <c r="D42" s="11"/>
      <c r="E42" s="12"/>
      <c r="F42" s="13"/>
      <c r="G42" s="12"/>
      <c r="J42" s="14" t="str">
        <f>IF($A42="","",ROUND((E42*F42),2))</f>
        <v/>
      </c>
      <c r="K42" s="14" t="str">
        <f>IF($A42="","",(J42-G42))</f>
        <v/>
      </c>
      <c r="L42" s="14" t="str">
        <f>IF($A42="","",IF(OR((I42="Active"),(I42="Forfeiture notice")),E42,0))</f>
        <v/>
      </c>
    </row>
    <row r="43" spans="1:12" x14ac:dyDescent="0.25">
      <c r="A43" s="11"/>
      <c r="D43" s="11"/>
      <c r="E43" s="12"/>
      <c r="F43" s="13"/>
      <c r="G43" s="12"/>
      <c r="J43" s="14" t="str">
        <f>IF($A43="","",ROUND((E43*F43),2))</f>
        <v/>
      </c>
      <c r="K43" s="14" t="str">
        <f>IF($A43="","",(J43-G43))</f>
        <v/>
      </c>
      <c r="L43" s="14" t="str">
        <f>IF($A43="","",IF(OR((I43="Active"),(I43="Forfeiture notice")),E43,0))</f>
        <v/>
      </c>
    </row>
    <row r="44" spans="1:12" x14ac:dyDescent="0.25">
      <c r="A44" s="11"/>
      <c r="D44" s="11"/>
      <c r="E44" s="12"/>
      <c r="F44" s="13"/>
      <c r="G44" s="12"/>
      <c r="J44" s="14" t="str">
        <f>IF($A44="","",ROUND((E44*F44),2))</f>
        <v/>
      </c>
      <c r="K44" s="14" t="str">
        <f>IF($A44="","",(J44-G44))</f>
        <v/>
      </c>
      <c r="L44" s="14" t="str">
        <f>IF($A44="","",IF(OR((I44="Active"),(I44="Forfeiture notice")),E44,0))</f>
        <v/>
      </c>
    </row>
    <row r="45" spans="1:12" x14ac:dyDescent="0.25">
      <c r="A45" s="11"/>
      <c r="D45" s="11"/>
      <c r="E45" s="12"/>
      <c r="F45" s="13"/>
      <c r="G45" s="12"/>
      <c r="J45" s="14" t="str">
        <f>IF($A45="","",ROUND((E45*F45),2))</f>
        <v/>
      </c>
      <c r="K45" s="14" t="str">
        <f>IF($A45="","",(J45-G45))</f>
        <v/>
      </c>
      <c r="L45" s="14" t="str">
        <f>IF($A45="","",IF(OR((I45="Active"),(I45="Forfeiture notice")),E45,0))</f>
        <v/>
      </c>
    </row>
    <row r="46" spans="1:12" x14ac:dyDescent="0.25">
      <c r="A46" s="11"/>
      <c r="D46" s="11"/>
      <c r="E46" s="12"/>
      <c r="F46" s="13"/>
      <c r="G46" s="12"/>
      <c r="J46" s="14" t="str">
        <f>IF($A46="","",ROUND((E46*F46),2))</f>
        <v/>
      </c>
      <c r="K46" s="14" t="str">
        <f>IF($A46="","",(J46-G46))</f>
        <v/>
      </c>
      <c r="L46" s="14" t="str">
        <f>IF($A46="","",IF(OR((I46="Active"),(I46="Forfeiture notice")),E46,0))</f>
        <v/>
      </c>
    </row>
    <row r="47" spans="1:12" x14ac:dyDescent="0.25">
      <c r="A47" s="11"/>
      <c r="D47" s="11"/>
      <c r="E47" s="12"/>
      <c r="F47" s="13"/>
      <c r="G47" s="12"/>
      <c r="J47" s="14" t="str">
        <f>IF($A47="","",ROUND((E47*F47),2))</f>
        <v/>
      </c>
      <c r="K47" s="14" t="str">
        <f>IF($A47="","",(J47-G47))</f>
        <v/>
      </c>
      <c r="L47" s="14" t="str">
        <f>IF($A47="","",IF(OR((I47="Active"),(I47="Forfeiture notice")),E47,0))</f>
        <v/>
      </c>
    </row>
    <row r="48" spans="1:12" x14ac:dyDescent="0.25">
      <c r="A48" s="11"/>
      <c r="D48" s="11"/>
      <c r="E48" s="12"/>
      <c r="F48" s="13"/>
      <c r="G48" s="12"/>
      <c r="J48" s="14" t="str">
        <f>IF($A48="","",ROUND((E48*F48),2))</f>
        <v/>
      </c>
      <c r="K48" s="14" t="str">
        <f>IF($A48="","",(J48-G48))</f>
        <v/>
      </c>
      <c r="L48" s="14" t="str">
        <f>IF($A48="","",IF(OR((I48="Active"),(I48="Forfeiture notice")),E48,0))</f>
        <v/>
      </c>
    </row>
    <row r="49" spans="1:12" x14ac:dyDescent="0.25">
      <c r="A49" s="11"/>
      <c r="D49" s="11"/>
      <c r="E49" s="12"/>
      <c r="F49" s="13"/>
      <c r="G49" s="12"/>
      <c r="J49" s="14" t="str">
        <f>IF($A49="","",ROUND((E49*F49),2))</f>
        <v/>
      </c>
      <c r="K49" s="14" t="str">
        <f>IF($A49="","",(J49-G49))</f>
        <v/>
      </c>
      <c r="L49" s="14" t="str">
        <f>IF($A49="","",IF(OR((I49="Active"),(I49="Forfeiture notice")),E49,0))</f>
        <v/>
      </c>
    </row>
    <row r="50" spans="1:12" x14ac:dyDescent="0.25">
      <c r="A50" s="11"/>
      <c r="D50" s="11"/>
      <c r="E50" s="12"/>
      <c r="F50" s="13"/>
      <c r="G50" s="12"/>
      <c r="J50" s="14" t="str">
        <f>IF($A50="","",ROUND((E50*F50),2))</f>
        <v/>
      </c>
      <c r="K50" s="14" t="str">
        <f>IF($A50="","",(J50-G50))</f>
        <v/>
      </c>
      <c r="L50" s="14" t="str">
        <f>IF($A50="","",IF(OR((I50="Active"),(I50="Forfeiture notice")),E50,0))</f>
        <v/>
      </c>
    </row>
    <row r="51" spans="1:12" x14ac:dyDescent="0.25">
      <c r="A51" s="11"/>
      <c r="D51" s="11"/>
      <c r="E51" s="12"/>
      <c r="F51" s="13"/>
      <c r="G51" s="12"/>
      <c r="J51" s="14" t="str">
        <f>IF($A51="","",ROUND((E51*F51),2))</f>
        <v/>
      </c>
      <c r="K51" s="14" t="str">
        <f>IF($A51="","",(J51-G51))</f>
        <v/>
      </c>
      <c r="L51" s="14" t="str">
        <f>IF($A51="","",IF(OR((I51="Active"),(I51="Forfeiture notice")),E51,0))</f>
        <v/>
      </c>
    </row>
    <row r="52" spans="1:12" x14ac:dyDescent="0.25">
      <c r="A52" s="11"/>
      <c r="D52" s="11"/>
      <c r="E52" s="12"/>
      <c r="F52" s="13"/>
      <c r="G52" s="12"/>
      <c r="J52" s="14" t="str">
        <f>IF($A52="","",ROUND((E52*F52),2))</f>
        <v/>
      </c>
      <c r="K52" s="14" t="str">
        <f>IF($A52="","",(J52-G52))</f>
        <v/>
      </c>
      <c r="L52" s="14" t="str">
        <f>IF($A52="","",IF(OR((I52="Active"),(I52="Forfeiture notice")),E52,0))</f>
        <v/>
      </c>
    </row>
    <row r="53" spans="1:12" x14ac:dyDescent="0.25">
      <c r="A53" s="11"/>
      <c r="D53" s="11"/>
      <c r="E53" s="12"/>
      <c r="F53" s="13"/>
      <c r="G53" s="12"/>
      <c r="J53" s="14" t="str">
        <f>IF($A53="","",ROUND((E53*F53),2))</f>
        <v/>
      </c>
      <c r="K53" s="14" t="str">
        <f>IF($A53="","",(J53-G53))</f>
        <v/>
      </c>
      <c r="L53" s="14" t="str">
        <f>IF($A53="","",IF(OR((I53="Active"),(I53="Forfeiture notice")),E53,0))</f>
        <v/>
      </c>
    </row>
    <row r="54" spans="1:12" x14ac:dyDescent="0.25">
      <c r="A54" s="11"/>
      <c r="D54" s="11"/>
      <c r="E54" s="12"/>
      <c r="F54" s="13"/>
      <c r="G54" s="12"/>
      <c r="J54" s="14" t="str">
        <f>IF($A54="","",ROUND((E54*F54),2))</f>
        <v/>
      </c>
      <c r="K54" s="14" t="str">
        <f>IF($A54="","",(J54-G54))</f>
        <v/>
      </c>
      <c r="L54" s="14" t="str">
        <f>IF($A54="","",IF(OR((I54="Active"),(I54="Forfeiture notice")),E54,0))</f>
        <v/>
      </c>
    </row>
    <row r="55" spans="1:12" x14ac:dyDescent="0.25">
      <c r="A55" s="11"/>
      <c r="D55" s="11"/>
      <c r="E55" s="12"/>
      <c r="F55" s="13"/>
      <c r="G55" s="12"/>
      <c r="J55" s="14" t="str">
        <f>IF($A55="","",ROUND((E55*F55),2))</f>
        <v/>
      </c>
      <c r="K55" s="14" t="str">
        <f>IF($A55="","",(J55-G55))</f>
        <v/>
      </c>
      <c r="L55" s="14" t="str">
        <f>IF($A55="","",IF(OR((I55="Active"),(I55="Forfeiture notice")),E55,0))</f>
        <v/>
      </c>
    </row>
    <row r="56" spans="1:12" x14ac:dyDescent="0.25">
      <c r="A56" s="11"/>
      <c r="D56" s="11"/>
      <c r="E56" s="12"/>
      <c r="F56" s="13"/>
      <c r="G56" s="12"/>
      <c r="J56" s="14" t="str">
        <f>IF($A56="","",ROUND((E56*F56),2))</f>
        <v/>
      </c>
      <c r="K56" s="14" t="str">
        <f>IF($A56="","",(J56-G56))</f>
        <v/>
      </c>
      <c r="L56" s="14" t="str">
        <f>IF($A56="","",IF(OR((I56="Active"),(I56="Forfeiture notice")),E56,0))</f>
        <v/>
      </c>
    </row>
    <row r="57" spans="1:12" x14ac:dyDescent="0.25">
      <c r="A57" s="11"/>
      <c r="D57" s="11"/>
      <c r="E57" s="12"/>
      <c r="F57" s="13"/>
      <c r="G57" s="12"/>
      <c r="J57" s="14" t="str">
        <f>IF($A57="","",ROUND((E57*F57),2))</f>
        <v/>
      </c>
      <c r="K57" s="14" t="str">
        <f>IF($A57="","",(J57-G57))</f>
        <v/>
      </c>
      <c r="L57" s="14" t="str">
        <f>IF($A57="","",IF(OR((I57="Active"),(I57="Forfeiture notice")),E57,0))</f>
        <v/>
      </c>
    </row>
    <row r="58" spans="1:12" x14ac:dyDescent="0.25">
      <c r="A58" s="11"/>
      <c r="D58" s="11"/>
      <c r="E58" s="12"/>
      <c r="F58" s="13"/>
      <c r="G58" s="12"/>
      <c r="J58" s="14" t="str">
        <f>IF($A58="","",ROUND((E58*F58),2))</f>
        <v/>
      </c>
      <c r="K58" s="14" t="str">
        <f>IF($A58="","",(J58-G58))</f>
        <v/>
      </c>
      <c r="L58" s="14" t="str">
        <f>IF($A58="","",IF(OR((I58="Active"),(I58="Forfeiture notice")),E58,0))</f>
        <v/>
      </c>
    </row>
    <row r="59" spans="1:12" x14ac:dyDescent="0.25">
      <c r="A59" s="11"/>
      <c r="D59" s="11"/>
      <c r="E59" s="12"/>
      <c r="F59" s="13"/>
      <c r="G59" s="12"/>
      <c r="J59" s="14" t="str">
        <f>IF($A59="","",ROUND((E59*F59),2))</f>
        <v/>
      </c>
      <c r="K59" s="14" t="str">
        <f>IF($A59="","",(J59-G59))</f>
        <v/>
      </c>
      <c r="L59" s="14" t="str">
        <f>IF($A59="","",IF(OR((I59="Active"),(I59="Forfeiture notice")),E59,0))</f>
        <v/>
      </c>
    </row>
    <row r="60" spans="1:12" x14ac:dyDescent="0.25">
      <c r="A60" s="11"/>
      <c r="D60" s="11"/>
      <c r="E60" s="12"/>
      <c r="F60" s="13"/>
      <c r="G60" s="12"/>
      <c r="J60" s="14" t="str">
        <f>IF($A60="","",ROUND((E60*F60),2))</f>
        <v/>
      </c>
      <c r="K60" s="14" t="str">
        <f>IF($A60="","",(J60-G60))</f>
        <v/>
      </c>
      <c r="L60" s="14" t="str">
        <f>IF($A60="","",IF(OR((I60="Active"),(I60="Forfeiture notice")),E60,0))</f>
        <v/>
      </c>
    </row>
    <row r="61" spans="1:12" x14ac:dyDescent="0.25">
      <c r="A61" s="11"/>
      <c r="D61" s="11"/>
      <c r="E61" s="12"/>
      <c r="F61" s="13"/>
      <c r="G61" s="12"/>
      <c r="J61" s="14" t="str">
        <f>IF($A61="","",ROUND((E61*F61),2))</f>
        <v/>
      </c>
      <c r="K61" s="14" t="str">
        <f>IF($A61="","",(J61-G61))</f>
        <v/>
      </c>
      <c r="L61" s="14" t="str">
        <f>IF($A61="","",IF(OR((I61="Active"),(I61="Forfeiture notice")),E61,0))</f>
        <v/>
      </c>
    </row>
    <row r="62" spans="1:12" x14ac:dyDescent="0.25">
      <c r="A62" s="11"/>
      <c r="D62" s="11"/>
      <c r="E62" s="12"/>
      <c r="F62" s="13"/>
      <c r="G62" s="12"/>
      <c r="J62" s="14" t="str">
        <f>IF($A62="","",ROUND((E62*F62),2))</f>
        <v/>
      </c>
      <c r="K62" s="14" t="str">
        <f>IF($A62="","",(J62-G62))</f>
        <v/>
      </c>
      <c r="L62" s="14" t="str">
        <f>IF($A62="","",IF(OR((I62="Active"),(I62="Forfeiture notice")),E62,0))</f>
        <v/>
      </c>
    </row>
    <row r="63" spans="1:12" x14ac:dyDescent="0.25">
      <c r="A63" s="11"/>
      <c r="D63" s="11"/>
      <c r="E63" s="12"/>
      <c r="F63" s="13"/>
      <c r="G63" s="12"/>
      <c r="J63" s="14" t="str">
        <f>IF($A63="","",ROUND((E63*F63),2))</f>
        <v/>
      </c>
      <c r="K63" s="14" t="str">
        <f>IF($A63="","",(J63-G63))</f>
        <v/>
      </c>
      <c r="L63" s="14" t="str">
        <f>IF($A63="","",IF(OR((I63="Active"),(I63="Forfeiture notice")),E63,0))</f>
        <v/>
      </c>
    </row>
    <row r="64" spans="1:12" x14ac:dyDescent="0.25">
      <c r="A64" s="11"/>
      <c r="D64" s="11"/>
      <c r="E64" s="12"/>
      <c r="F64" s="13"/>
      <c r="G64" s="12"/>
      <c r="J64" s="14" t="str">
        <f>IF($A64="","",ROUND((E64*F64),2))</f>
        <v/>
      </c>
      <c r="K64" s="14" t="str">
        <f>IF($A64="","",(J64-G64))</f>
        <v/>
      </c>
      <c r="L64" s="14" t="str">
        <f>IF($A64="","",IF(OR((I64="Active"),(I64="Forfeiture notice")),E64,0))</f>
        <v/>
      </c>
    </row>
    <row r="65" spans="1:12" x14ac:dyDescent="0.25">
      <c r="A65" s="11"/>
      <c r="D65" s="11"/>
      <c r="E65" s="12"/>
      <c r="F65" s="13"/>
      <c r="G65" s="12"/>
      <c r="J65" s="14" t="str">
        <f>IF($A65="","",ROUND((E65*F65),2))</f>
        <v/>
      </c>
      <c r="K65" s="14" t="str">
        <f>IF($A65="","",(J65-G65))</f>
        <v/>
      </c>
      <c r="L65" s="14" t="str">
        <f>IF($A65="","",IF(OR((I65="Active"),(I65="Forfeiture notice")),E65,0))</f>
        <v/>
      </c>
    </row>
    <row r="66" spans="1:12" x14ac:dyDescent="0.25">
      <c r="A66" s="11"/>
      <c r="D66" s="11"/>
      <c r="E66" s="12"/>
      <c r="F66" s="13"/>
      <c r="G66" s="12"/>
      <c r="J66" s="14" t="str">
        <f>IF($A66="","",ROUND((E66*F66),2))</f>
        <v/>
      </c>
      <c r="K66" s="14" t="str">
        <f>IF($A66="","",(J66-G66))</f>
        <v/>
      </c>
      <c r="L66" s="14" t="str">
        <f>IF($A66="","",IF(OR((I66="Active"),(I66="Forfeiture notice")),E66,0))</f>
        <v/>
      </c>
    </row>
    <row r="67" spans="1:12" x14ac:dyDescent="0.25">
      <c r="A67" s="11"/>
      <c r="D67" s="11"/>
      <c r="E67" s="12"/>
      <c r="F67" s="13"/>
      <c r="G67" s="12"/>
      <c r="J67" s="14" t="str">
        <f>IF($A67="","",ROUND((E67*F67),2))</f>
        <v/>
      </c>
      <c r="K67" s="14" t="str">
        <f>IF($A67="","",(J67-G67))</f>
        <v/>
      </c>
      <c r="L67" s="14" t="str">
        <f>IF($A67="","",IF(OR((I67="Active"),(I67="Forfeiture notice")),E67,0))</f>
        <v/>
      </c>
    </row>
    <row r="68" spans="1:12" x14ac:dyDescent="0.25">
      <c r="A68" s="11"/>
      <c r="D68" s="11"/>
      <c r="E68" s="12"/>
      <c r="F68" s="13"/>
      <c r="G68" s="12"/>
      <c r="J68" s="14" t="str">
        <f>IF($A68="","",ROUND((E68*F68),2))</f>
        <v/>
      </c>
      <c r="K68" s="14" t="str">
        <f>IF($A68="","",(J68-G68))</f>
        <v/>
      </c>
      <c r="L68" s="14" t="str">
        <f>IF($A68="","",IF(OR((I68="Active"),(I68="Forfeiture notice")),E68,0))</f>
        <v/>
      </c>
    </row>
    <row r="69" spans="1:12" x14ac:dyDescent="0.25">
      <c r="A69" s="11"/>
      <c r="D69" s="11"/>
      <c r="E69" s="12"/>
      <c r="F69" s="13"/>
      <c r="G69" s="12"/>
      <c r="J69" s="14" t="str">
        <f>IF($A69="","",ROUND((E69*F69),2))</f>
        <v/>
      </c>
      <c r="K69" s="14" t="str">
        <f>IF($A69="","",(J69-G69))</f>
        <v/>
      </c>
      <c r="L69" s="14" t="str">
        <f>IF($A69="","",IF(OR((I69="Active"),(I69="Forfeiture notice")),E69,0))</f>
        <v/>
      </c>
    </row>
    <row r="70" spans="1:12" x14ac:dyDescent="0.25">
      <c r="A70" s="11"/>
      <c r="D70" s="11"/>
      <c r="E70" s="12"/>
      <c r="F70" s="13"/>
      <c r="G70" s="12"/>
      <c r="J70" s="14" t="str">
        <f>IF($A70="","",ROUND((E70*F70),2))</f>
        <v/>
      </c>
      <c r="K70" s="14" t="str">
        <f>IF($A70="","",(J70-G70))</f>
        <v/>
      </c>
      <c r="L70" s="14" t="str">
        <f>IF($A70="","",IF(OR((I70="Active"),(I70="Forfeiture notice")),E70,0))</f>
        <v/>
      </c>
    </row>
    <row r="71" spans="1:12" x14ac:dyDescent="0.25">
      <c r="A71" s="11"/>
      <c r="D71" s="11"/>
      <c r="E71" s="12"/>
      <c r="F71" s="13"/>
      <c r="G71" s="12"/>
      <c r="J71" s="14" t="str">
        <f>IF($A71="","",ROUND((E71*F71),2))</f>
        <v/>
      </c>
      <c r="K71" s="14" t="str">
        <f>IF($A71="","",(J71-G71))</f>
        <v/>
      </c>
      <c r="L71" s="14" t="str">
        <f>IF($A71="","",IF(OR((I71="Active"),(I71="Forfeiture notice")),E71,0))</f>
        <v/>
      </c>
    </row>
    <row r="72" spans="1:12" x14ac:dyDescent="0.25">
      <c r="A72" s="11"/>
      <c r="D72" s="11"/>
      <c r="E72" s="12"/>
      <c r="F72" s="13"/>
      <c r="G72" s="12"/>
      <c r="J72" s="14" t="str">
        <f>IF($A72="","",ROUND((E72*F72),2))</f>
        <v/>
      </c>
      <c r="K72" s="14" t="str">
        <f>IF($A72="","",(J72-G72))</f>
        <v/>
      </c>
      <c r="L72" s="14" t="str">
        <f>IF($A72="","",IF(OR((I72="Active"),(I72="Forfeiture notice")),E72,0))</f>
        <v/>
      </c>
    </row>
    <row r="73" spans="1:12" x14ac:dyDescent="0.25">
      <c r="A73" s="11"/>
      <c r="D73" s="11"/>
      <c r="E73" s="12"/>
      <c r="F73" s="13"/>
      <c r="G73" s="12"/>
      <c r="J73" s="14" t="str">
        <f>IF($A73="","",ROUND((E73*F73),2))</f>
        <v/>
      </c>
      <c r="K73" s="14" t="str">
        <f>IF($A73="","",(J73-G73))</f>
        <v/>
      </c>
      <c r="L73" s="14" t="str">
        <f>IF($A73="","",IF(OR((I73="Active"),(I73="Forfeiture notice")),E73,0))</f>
        <v/>
      </c>
    </row>
    <row r="74" spans="1:12" x14ac:dyDescent="0.25">
      <c r="A74" s="11"/>
      <c r="D74" s="11"/>
      <c r="E74" s="12"/>
      <c r="F74" s="13"/>
      <c r="G74" s="12"/>
      <c r="J74" s="14" t="str">
        <f>IF($A74="","",ROUND((E74*F74),2))</f>
        <v/>
      </c>
      <c r="K74" s="14" t="str">
        <f>IF($A74="","",(J74-G74))</f>
        <v/>
      </c>
      <c r="L74" s="14" t="str">
        <f>IF($A74="","",IF(OR((I74="Active"),(I74="Forfeiture notice")),E74,0))</f>
        <v/>
      </c>
    </row>
    <row r="75" spans="1:12" x14ac:dyDescent="0.25">
      <c r="A75" s="11"/>
      <c r="D75" s="11"/>
      <c r="E75" s="12"/>
      <c r="F75" s="13"/>
      <c r="G75" s="12"/>
      <c r="J75" s="14" t="str">
        <f>IF($A75="","",ROUND((E75*F75),2))</f>
        <v/>
      </c>
      <c r="K75" s="14" t="str">
        <f>IF($A75="","",(J75-G75))</f>
        <v/>
      </c>
      <c r="L75" s="14" t="str">
        <f>IF($A75="","",IF(OR((I75="Active"),(I75="Forfeiture notice")),E75,0))</f>
        <v/>
      </c>
    </row>
    <row r="76" spans="1:12" x14ac:dyDescent="0.25">
      <c r="A76" s="11"/>
      <c r="D76" s="11"/>
      <c r="E76" s="12"/>
      <c r="F76" s="13"/>
      <c r="G76" s="12"/>
      <c r="J76" s="14" t="str">
        <f>IF($A76="","",ROUND((E76*F76),2))</f>
        <v/>
      </c>
      <c r="K76" s="14" t="str">
        <f>IF($A76="","",(J76-G76))</f>
        <v/>
      </c>
      <c r="L76" s="14" t="str">
        <f>IF($A76="","",IF(OR((I76="Active"),(I76="Forfeiture notice")),E76,0))</f>
        <v/>
      </c>
    </row>
    <row r="77" spans="1:12" x14ac:dyDescent="0.25">
      <c r="A77" s="11"/>
      <c r="D77" s="11"/>
      <c r="E77" s="12"/>
      <c r="F77" s="13"/>
      <c r="G77" s="12"/>
      <c r="J77" s="14" t="str">
        <f>IF($A77="","",ROUND((E77*F77),2))</f>
        <v/>
      </c>
      <c r="K77" s="14" t="str">
        <f>IF($A77="","",(J77-G77))</f>
        <v/>
      </c>
      <c r="L77" s="14" t="str">
        <f>IF($A77="","",IF(OR((I77="Active"),(I77="Forfeiture notice")),E77,0))</f>
        <v/>
      </c>
    </row>
    <row r="78" spans="1:12" x14ac:dyDescent="0.25">
      <c r="A78" s="11"/>
      <c r="D78" s="11"/>
      <c r="E78" s="12"/>
      <c r="F78" s="13"/>
      <c r="G78" s="12"/>
      <c r="J78" s="14" t="str">
        <f>IF($A78="","",ROUND((E78*F78),2))</f>
        <v/>
      </c>
      <c r="K78" s="14" t="str">
        <f>IF($A78="","",(J78-G78))</f>
        <v/>
      </c>
      <c r="L78" s="14" t="str">
        <f>IF($A78="","",IF(OR((I78="Active"),(I78="Forfeiture notice")),E78,0))</f>
        <v/>
      </c>
    </row>
    <row r="79" spans="1:12" x14ac:dyDescent="0.25">
      <c r="A79" s="11"/>
      <c r="D79" s="11"/>
      <c r="E79" s="12"/>
      <c r="F79" s="13"/>
      <c r="G79" s="12"/>
      <c r="J79" s="14" t="str">
        <f>IF($A79="","",ROUND((E79*F79),2))</f>
        <v/>
      </c>
      <c r="K79" s="14" t="str">
        <f>IF($A79="","",(J79-G79))</f>
        <v/>
      </c>
      <c r="L79" s="14" t="str">
        <f>IF($A79="","",IF(OR((I79="Active"),(I79="Forfeiture notice")),E79,0))</f>
        <v/>
      </c>
    </row>
    <row r="80" spans="1:12" x14ac:dyDescent="0.25">
      <c r="A80" s="11"/>
      <c r="D80" s="11"/>
      <c r="E80" s="12"/>
      <c r="F80" s="13"/>
      <c r="G80" s="12"/>
      <c r="J80" s="14" t="str">
        <f>IF($A80="","",ROUND((E80*F80),2))</f>
        <v/>
      </c>
      <c r="K80" s="14" t="str">
        <f>IF($A80="","",(J80-G80))</f>
        <v/>
      </c>
      <c r="L80" s="14" t="str">
        <f>IF($A80="","",IF(OR((I80="Active"),(I80="Forfeiture notice")),E80,0))</f>
        <v/>
      </c>
    </row>
    <row r="81" spans="1:12" x14ac:dyDescent="0.25">
      <c r="A81" s="11"/>
      <c r="D81" s="11"/>
      <c r="E81" s="12"/>
      <c r="F81" s="13"/>
      <c r="G81" s="12"/>
      <c r="J81" s="14" t="str">
        <f>IF($A81="","",ROUND((E81*F81),2))</f>
        <v/>
      </c>
      <c r="K81" s="14" t="str">
        <f>IF($A81="","",(J81-G81))</f>
        <v/>
      </c>
      <c r="L81" s="14" t="str">
        <f>IF($A81="","",IF(OR((I81="Active"),(I81="Forfeiture notice")),E81,0))</f>
        <v/>
      </c>
    </row>
    <row r="82" spans="1:12" x14ac:dyDescent="0.25">
      <c r="A82" s="11"/>
      <c r="D82" s="11"/>
      <c r="E82" s="12"/>
      <c r="F82" s="13"/>
      <c r="G82" s="12"/>
      <c r="J82" s="14" t="str">
        <f>IF($A82="","",ROUND((E82*F82),2))</f>
        <v/>
      </c>
      <c r="K82" s="14" t="str">
        <f>IF($A82="","",(J82-G82))</f>
        <v/>
      </c>
      <c r="L82" s="14" t="str">
        <f>IF($A82="","",IF(OR((I82="Active"),(I82="Forfeiture notice")),E82,0))</f>
        <v/>
      </c>
    </row>
    <row r="83" spans="1:12" x14ac:dyDescent="0.25">
      <c r="A83" s="11"/>
      <c r="D83" s="11"/>
      <c r="E83" s="12"/>
      <c r="F83" s="13"/>
      <c r="G83" s="12"/>
      <c r="J83" s="14" t="str">
        <f>IF($A83="","",ROUND((E83*F83),2))</f>
        <v/>
      </c>
      <c r="K83" s="14" t="str">
        <f>IF($A83="","",(J83-G83))</f>
        <v/>
      </c>
      <c r="L83" s="14" t="str">
        <f>IF($A83="","",IF(OR((I83="Active"),(I83="Forfeiture notice")),E83,0))</f>
        <v/>
      </c>
    </row>
    <row r="84" spans="1:12" x14ac:dyDescent="0.25">
      <c r="A84" s="11"/>
      <c r="D84" s="11"/>
      <c r="E84" s="12"/>
      <c r="F84" s="13"/>
      <c r="G84" s="12"/>
      <c r="J84" s="14" t="str">
        <f>IF($A84="","",ROUND((E84*F84),2))</f>
        <v/>
      </c>
      <c r="K84" s="14" t="str">
        <f>IF($A84="","",(J84-G84))</f>
        <v/>
      </c>
      <c r="L84" s="14" t="str">
        <f>IF($A84="","",IF(OR((I84="Active"),(I84="Forfeiture notice")),E84,0))</f>
        <v/>
      </c>
    </row>
    <row r="85" spans="1:12" x14ac:dyDescent="0.25">
      <c r="A85" s="11"/>
      <c r="D85" s="11"/>
      <c r="E85" s="12"/>
      <c r="F85" s="13"/>
      <c r="G85" s="12"/>
      <c r="J85" s="14" t="str">
        <f>IF($A85="","",ROUND((E85*F85),2))</f>
        <v/>
      </c>
      <c r="K85" s="14" t="str">
        <f>IF($A85="","",(J85-G85))</f>
        <v/>
      </c>
      <c r="L85" s="14" t="str">
        <f>IF($A85="","",IF(OR((I85="Active"),(I85="Forfeiture notice")),E85,0))</f>
        <v/>
      </c>
    </row>
    <row r="86" spans="1:12" x14ac:dyDescent="0.25">
      <c r="A86" s="11"/>
      <c r="D86" s="11"/>
      <c r="E86" s="12"/>
      <c r="F86" s="13"/>
      <c r="G86" s="12"/>
      <c r="J86" s="14" t="str">
        <f>IF($A86="","",ROUND((E86*F86),2))</f>
        <v/>
      </c>
      <c r="K86" s="14" t="str">
        <f>IF($A86="","",(J86-G86))</f>
        <v/>
      </c>
      <c r="L86" s="14" t="str">
        <f>IF($A86="","",IF(OR((I86="Active"),(I86="Forfeiture notice")),E86,0))</f>
        <v/>
      </c>
    </row>
    <row r="87" spans="1:12" x14ac:dyDescent="0.25">
      <c r="A87" s="11"/>
      <c r="D87" s="11"/>
      <c r="E87" s="12"/>
      <c r="F87" s="13"/>
      <c r="G87" s="12"/>
      <c r="J87" s="14" t="str">
        <f>IF($A87="","",ROUND((E87*F87),2))</f>
        <v/>
      </c>
      <c r="K87" s="14" t="str">
        <f>IF($A87="","",(J87-G87))</f>
        <v/>
      </c>
      <c r="L87" s="14" t="str">
        <f>IF($A87="","",IF(OR((I87="Active"),(I87="Forfeiture notice")),E87,0))</f>
        <v/>
      </c>
    </row>
    <row r="88" spans="1:12" x14ac:dyDescent="0.25">
      <c r="A88" s="11"/>
      <c r="D88" s="11"/>
      <c r="E88" s="12"/>
      <c r="F88" s="13"/>
      <c r="G88" s="12"/>
      <c r="J88" s="14" t="str">
        <f>IF($A88="","",ROUND((E88*F88),2))</f>
        <v/>
      </c>
      <c r="K88" s="14" t="str">
        <f>IF($A88="","",(J88-G88))</f>
        <v/>
      </c>
      <c r="L88" s="14" t="str">
        <f>IF($A88="","",IF(OR((I88="Active"),(I88="Forfeiture notice")),E88,0))</f>
        <v/>
      </c>
    </row>
    <row r="89" spans="1:12" x14ac:dyDescent="0.25">
      <c r="A89" s="11"/>
      <c r="D89" s="11"/>
      <c r="E89" s="12"/>
      <c r="F89" s="13"/>
      <c r="G89" s="12"/>
      <c r="J89" s="14" t="str">
        <f>IF($A89="","",ROUND((E89*F89),2))</f>
        <v/>
      </c>
      <c r="K89" s="14" t="str">
        <f>IF($A89="","",(J89-G89))</f>
        <v/>
      </c>
      <c r="L89" s="14" t="str">
        <f>IF($A89="","",IF(OR((I89="Active"),(I89="Forfeiture notice")),E89,0))</f>
        <v/>
      </c>
    </row>
    <row r="90" spans="1:12" x14ac:dyDescent="0.25">
      <c r="A90" s="11"/>
      <c r="D90" s="11"/>
      <c r="E90" s="12"/>
      <c r="F90" s="13"/>
      <c r="G90" s="12"/>
      <c r="J90" s="14" t="str">
        <f>IF($A90="","",ROUND((E90*F90),2))</f>
        <v/>
      </c>
      <c r="K90" s="14" t="str">
        <f>IF($A90="","",(J90-G90))</f>
        <v/>
      </c>
      <c r="L90" s="14" t="str">
        <f>IF($A90="","",IF(OR((I90="Active"),(I90="Forfeiture notice")),E90,0))</f>
        <v/>
      </c>
    </row>
    <row r="91" spans="1:12" x14ac:dyDescent="0.25">
      <c r="A91" s="11"/>
      <c r="D91" s="11"/>
      <c r="E91" s="12"/>
      <c r="F91" s="13"/>
      <c r="G91" s="12"/>
      <c r="J91" s="14" t="str">
        <f>IF($A91="","",ROUND((E91*F91),2))</f>
        <v/>
      </c>
      <c r="K91" s="14" t="str">
        <f>IF($A91="","",(J91-G91))</f>
        <v/>
      </c>
      <c r="L91" s="14" t="str">
        <f>IF($A91="","",IF(OR((I91="Active"),(I91="Forfeiture notice")),E91,0))</f>
        <v/>
      </c>
    </row>
    <row r="92" spans="1:12" x14ac:dyDescent="0.25">
      <c r="A92" s="11"/>
      <c r="D92" s="11"/>
      <c r="E92" s="12"/>
      <c r="F92" s="13"/>
      <c r="G92" s="12"/>
      <c r="J92" s="14" t="str">
        <f>IF($A92="","",ROUND((E92*F92),2))</f>
        <v/>
      </c>
      <c r="K92" s="14" t="str">
        <f>IF($A92="","",(J92-G92))</f>
        <v/>
      </c>
      <c r="L92" s="14" t="str">
        <f>IF($A92="","",IF(OR((I92="Active"),(I92="Forfeiture notice")),E92,0))</f>
        <v/>
      </c>
    </row>
    <row r="93" spans="1:12" x14ac:dyDescent="0.25">
      <c r="A93" s="11"/>
      <c r="D93" s="11"/>
      <c r="E93" s="12"/>
      <c r="F93" s="13"/>
      <c r="G93" s="12"/>
      <c r="J93" s="14" t="str">
        <f>IF($A93="","",ROUND((E93*F93),2))</f>
        <v/>
      </c>
      <c r="K93" s="14" t="str">
        <f>IF($A93="","",(J93-G93))</f>
        <v/>
      </c>
      <c r="L93" s="14" t="str">
        <f>IF($A93="","",IF(OR((I93="Active"),(I93="Forfeiture notice")),E93,0))</f>
        <v/>
      </c>
    </row>
    <row r="94" spans="1:12" x14ac:dyDescent="0.25">
      <c r="A94" s="11"/>
      <c r="D94" s="11"/>
      <c r="E94" s="12"/>
      <c r="F94" s="13"/>
      <c r="G94" s="12"/>
      <c r="J94" s="14" t="str">
        <f>IF($A94="","",ROUND((E94*F94),2))</f>
        <v/>
      </c>
      <c r="K94" s="14" t="str">
        <f>IF($A94="","",(J94-G94))</f>
        <v/>
      </c>
      <c r="L94" s="14" t="str">
        <f>IF($A94="","",IF(OR((I94="Active"),(I94="Forfeiture notice")),E94,0))</f>
        <v/>
      </c>
    </row>
    <row r="95" spans="1:12" x14ac:dyDescent="0.25">
      <c r="A95" s="11"/>
      <c r="D95" s="11"/>
      <c r="E95" s="12"/>
      <c r="F95" s="13"/>
      <c r="G95" s="12"/>
      <c r="J95" s="14" t="str">
        <f>IF($A95="","",ROUND((E95*F95),2))</f>
        <v/>
      </c>
      <c r="K95" s="14" t="str">
        <f>IF($A95="","",(J95-G95))</f>
        <v/>
      </c>
      <c r="L95" s="14" t="str">
        <f>IF($A95="","",IF(OR((I95="Active"),(I95="Forfeiture notice")),E95,0))</f>
        <v/>
      </c>
    </row>
    <row r="96" spans="1:12" x14ac:dyDescent="0.25">
      <c r="A96" s="11"/>
      <c r="D96" s="11"/>
      <c r="E96" s="12"/>
      <c r="F96" s="13"/>
      <c r="G96" s="12"/>
      <c r="J96" s="14" t="str">
        <f>IF($A96="","",ROUND((E96*F96),2))</f>
        <v/>
      </c>
      <c r="K96" s="14" t="str">
        <f>IF($A96="","",(J96-G96))</f>
        <v/>
      </c>
      <c r="L96" s="14" t="str">
        <f>IF($A96="","",IF(OR((I96="Active"),(I96="Forfeiture notice")),E96,0))</f>
        <v/>
      </c>
    </row>
    <row r="97" spans="1:12" x14ac:dyDescent="0.25">
      <c r="A97" s="11"/>
      <c r="D97" s="11"/>
      <c r="E97" s="12"/>
      <c r="F97" s="13"/>
      <c r="G97" s="12"/>
      <c r="J97" s="14" t="str">
        <f>IF($A97="","",ROUND((E97*F97),2))</f>
        <v/>
      </c>
      <c r="K97" s="14" t="str">
        <f>IF($A97="","",(J97-G97))</f>
        <v/>
      </c>
      <c r="L97" s="14" t="str">
        <f>IF($A97="","",IF(OR((I97="Active"),(I97="Forfeiture notice")),E97,0))</f>
        <v/>
      </c>
    </row>
    <row r="98" spans="1:12" x14ac:dyDescent="0.25">
      <c r="A98" s="11"/>
      <c r="D98" s="11"/>
      <c r="E98" s="12"/>
      <c r="F98" s="13"/>
      <c r="G98" s="12"/>
      <c r="J98" s="14" t="str">
        <f>IF($A98="","",ROUND((E98*F98),2))</f>
        <v/>
      </c>
      <c r="K98" s="14" t="str">
        <f>IF($A98="","",(J98-G98))</f>
        <v/>
      </c>
      <c r="L98" s="14" t="str">
        <f>IF($A98="","",IF(OR((I98="Active"),(I98="Forfeiture notice")),E98,0))</f>
        <v/>
      </c>
    </row>
    <row r="99" spans="1:12" x14ac:dyDescent="0.25">
      <c r="A99" s="11"/>
      <c r="D99" s="11"/>
      <c r="E99" s="12"/>
      <c r="F99" s="13"/>
      <c r="G99" s="12"/>
      <c r="J99" s="14" t="str">
        <f>IF($A99="","",ROUND((E99*F99),2))</f>
        <v/>
      </c>
      <c r="K99" s="14" t="str">
        <f>IF($A99="","",(J99-G99))</f>
        <v/>
      </c>
      <c r="L99" s="14" t="str">
        <f>IF($A99="","",IF(OR((I99="Active"),(I99="Forfeiture notice")),E99,0))</f>
        <v/>
      </c>
    </row>
    <row r="100" spans="1:12" x14ac:dyDescent="0.25">
      <c r="A100" s="11"/>
      <c r="D100" s="11"/>
      <c r="E100" s="12"/>
      <c r="F100" s="13"/>
      <c r="G100" s="12"/>
      <c r="J100" s="14" t="str">
        <f>IF($A100="","",ROUND((E100*F100),2))</f>
        <v/>
      </c>
      <c r="K100" s="14" t="str">
        <f>IF($A100="","",(J100-G100))</f>
        <v/>
      </c>
      <c r="L100" s="14" t="str">
        <f>IF($A100="","",IF(OR((I100="Active"),(I100="Forfeiture notice")),E100,0))</f>
        <v/>
      </c>
    </row>
    <row r="101" spans="1:12" x14ac:dyDescent="0.25">
      <c r="A101" s="11"/>
      <c r="D101" s="11"/>
      <c r="E101" s="12"/>
      <c r="F101" s="13"/>
      <c r="G101" s="12"/>
      <c r="J101" s="14" t="str">
        <f>IF($A101="","",ROUND((E101*F101),2))</f>
        <v/>
      </c>
      <c r="K101" s="14" t="str">
        <f>IF($A101="","",(J101-G101))</f>
        <v/>
      </c>
      <c r="L101" s="14" t="str">
        <f>IF($A101="","",IF(OR((I101="Active"),(I101="Forfeiture notice")),E101,0))</f>
        <v/>
      </c>
    </row>
    <row r="102" spans="1:12" x14ac:dyDescent="0.25">
      <c r="A102" s="11"/>
      <c r="D102" s="11"/>
      <c r="E102" s="12"/>
      <c r="F102" s="13"/>
      <c r="G102" s="12"/>
      <c r="J102" s="14" t="str">
        <f>IF($A102="","",ROUND((E102*F102),2))</f>
        <v/>
      </c>
      <c r="K102" s="14" t="str">
        <f>IF($A102="","",(J102-G102))</f>
        <v/>
      </c>
      <c r="L102" s="14" t="str">
        <f>IF($A102="","",IF(OR((I102="Active"),(I102="Forfeiture notice")),E102,0))</f>
        <v/>
      </c>
    </row>
    <row r="103" spans="1:12" x14ac:dyDescent="0.25">
      <c r="A103" s="11"/>
      <c r="D103" s="11"/>
      <c r="E103" s="12"/>
      <c r="F103" s="13"/>
      <c r="G103" s="12"/>
      <c r="J103" s="14" t="str">
        <f>IF($A103="","",ROUND((E103*F103),2))</f>
        <v/>
      </c>
      <c r="K103" s="14" t="str">
        <f>IF($A103="","",(J103-G103))</f>
        <v/>
      </c>
      <c r="L103" s="14" t="str">
        <f>IF($A103="","",IF(OR((I103="Active"),(I103="Forfeiture notice")),E103,0))</f>
        <v/>
      </c>
    </row>
    <row r="104" spans="1:12" x14ac:dyDescent="0.25">
      <c r="A104" s="11"/>
      <c r="D104" s="11"/>
      <c r="E104" s="12"/>
      <c r="F104" s="13"/>
      <c r="G104" s="12"/>
      <c r="J104" s="14" t="str">
        <f>IF($A104="","",ROUND((E104*F104),2))</f>
        <v/>
      </c>
      <c r="K104" s="14" t="str">
        <f>IF($A104="","",(J104-G104))</f>
        <v/>
      </c>
      <c r="L104" s="14" t="str">
        <f>IF($A104="","",IF(OR((I104="Active"),(I104="Forfeiture notice")),E104,0))</f>
        <v/>
      </c>
    </row>
    <row r="105" spans="1:12" x14ac:dyDescent="0.25">
      <c r="A105" s="11"/>
      <c r="D105" s="11"/>
      <c r="E105" s="12"/>
      <c r="F105" s="13"/>
      <c r="G105" s="12"/>
      <c r="J105" s="14" t="str">
        <f>IF($A105="","",ROUND((E105*F105),2))</f>
        <v/>
      </c>
      <c r="K105" s="14" t="str">
        <f>IF($A105="","",(J105-G105))</f>
        <v/>
      </c>
      <c r="L105" s="14" t="str">
        <f>IF($A105="","",IF(OR((I105="Active"),(I105="Forfeiture notice")),E105,0))</f>
        <v/>
      </c>
    </row>
    <row r="106" spans="1:12" x14ac:dyDescent="0.25">
      <c r="A106" s="11"/>
      <c r="D106" s="11"/>
      <c r="E106" s="12"/>
      <c r="F106" s="13"/>
      <c r="G106" s="12"/>
      <c r="J106" s="14" t="str">
        <f>IF($A106="","",ROUND((E106*F106),2))</f>
        <v/>
      </c>
      <c r="K106" s="14" t="str">
        <f>IF($A106="","",(J106-G106))</f>
        <v/>
      </c>
      <c r="L106" s="14" t="str">
        <f>IF($A106="","",IF(OR((I106="Active"),(I106="Forfeiture notice")),E106,0))</f>
        <v/>
      </c>
    </row>
    <row r="107" spans="1:12" x14ac:dyDescent="0.25">
      <c r="A107" s="11"/>
      <c r="D107" s="11"/>
      <c r="E107" s="12"/>
      <c r="F107" s="13"/>
      <c r="G107" s="12"/>
      <c r="J107" s="14" t="str">
        <f>IF($A107="","",ROUND((E107*F107),2))</f>
        <v/>
      </c>
      <c r="K107" s="14" t="str">
        <f>IF($A107="","",(J107-G107))</f>
        <v/>
      </c>
      <c r="L107" s="14" t="str">
        <f>IF($A107="","",IF(OR((I107="Active"),(I107="Forfeiture notice")),E107,0))</f>
        <v/>
      </c>
    </row>
    <row r="108" spans="1:12" x14ac:dyDescent="0.25">
      <c r="A108" s="11"/>
      <c r="D108" s="11"/>
      <c r="E108" s="12"/>
      <c r="F108" s="13"/>
      <c r="G108" s="12"/>
      <c r="J108" s="14" t="str">
        <f>IF($A108="","",ROUND((E108*F108),2))</f>
        <v/>
      </c>
      <c r="K108" s="14" t="str">
        <f>IF($A108="","",(J108-G108))</f>
        <v/>
      </c>
      <c r="L108" s="14" t="str">
        <f>IF($A108="","",IF(OR((I108="Active"),(I108="Forfeiture notice")),E108,0))</f>
        <v/>
      </c>
    </row>
    <row r="109" spans="1:12" x14ac:dyDescent="0.25">
      <c r="A109" s="11"/>
      <c r="D109" s="11"/>
      <c r="E109" s="12"/>
      <c r="F109" s="13"/>
      <c r="G109" s="12"/>
      <c r="J109" s="14" t="str">
        <f>IF($A109="","",ROUND((E109*F109),2))</f>
        <v/>
      </c>
      <c r="K109" s="14" t="str">
        <f>IF($A109="","",(J109-G109))</f>
        <v/>
      </c>
      <c r="L109" s="14" t="str">
        <f>IF($A109="","",IF(OR((I109="Active"),(I109="Forfeiture notice")),E109,0))</f>
        <v/>
      </c>
    </row>
    <row r="110" spans="1:12" x14ac:dyDescent="0.25">
      <c r="A110" s="11"/>
      <c r="D110" s="11"/>
      <c r="E110" s="12"/>
      <c r="F110" s="13"/>
      <c r="G110" s="12"/>
      <c r="J110" s="14" t="str">
        <f>IF($A110="","",ROUND((E110*F110),2))</f>
        <v/>
      </c>
      <c r="K110" s="14" t="str">
        <f>IF($A110="","",(J110-G110))</f>
        <v/>
      </c>
      <c r="L110" s="14" t="str">
        <f>IF($A110="","",IF(OR((I110="Active"),(I110="Forfeiture notice")),E110,0))</f>
        <v/>
      </c>
    </row>
    <row r="111" spans="1:12" x14ac:dyDescent="0.25">
      <c r="A111" s="11"/>
      <c r="D111" s="11"/>
      <c r="E111" s="12"/>
      <c r="F111" s="13"/>
      <c r="G111" s="12"/>
      <c r="J111" s="14" t="str">
        <f>IF($A111="","",ROUND((E111*F111),2))</f>
        <v/>
      </c>
      <c r="K111" s="14" t="str">
        <f>IF($A111="","",(J111-G111))</f>
        <v/>
      </c>
      <c r="L111" s="14" t="str">
        <f>IF($A111="","",IF(OR((I111="Active"),(I111="Forfeiture notice")),E111,0))</f>
        <v/>
      </c>
    </row>
    <row r="112" spans="1:12" x14ac:dyDescent="0.25">
      <c r="A112" s="11"/>
      <c r="D112" s="11"/>
      <c r="E112" s="12"/>
      <c r="F112" s="13"/>
      <c r="G112" s="12"/>
      <c r="J112" s="14" t="str">
        <f>IF($A112="","",ROUND((E112*F112),2))</f>
        <v/>
      </c>
      <c r="K112" s="14" t="str">
        <f>IF($A112="","",(J112-G112))</f>
        <v/>
      </c>
      <c r="L112" s="14" t="str">
        <f>IF($A112="","",IF(OR((I112="Active"),(I112="Forfeiture notice")),E112,0))</f>
        <v/>
      </c>
    </row>
    <row r="113" spans="1:12" x14ac:dyDescent="0.25">
      <c r="A113" s="11"/>
      <c r="D113" s="11"/>
      <c r="E113" s="12"/>
      <c r="F113" s="13"/>
      <c r="G113" s="12"/>
      <c r="J113" s="14" t="str">
        <f>IF($A113="","",ROUND((E113*F113),2))</f>
        <v/>
      </c>
      <c r="K113" s="14" t="str">
        <f>IF($A113="","",(J113-G113))</f>
        <v/>
      </c>
      <c r="L113" s="14" t="str">
        <f>IF($A113="","",IF(OR((I113="Active"),(I113="Forfeiture notice")),E113,0))</f>
        <v/>
      </c>
    </row>
    <row r="114" spans="1:12" x14ac:dyDescent="0.25">
      <c r="A114" s="11"/>
      <c r="D114" s="11"/>
      <c r="E114" s="12"/>
      <c r="F114" s="13"/>
      <c r="G114" s="12"/>
      <c r="J114" s="14" t="str">
        <f>IF($A114="","",ROUND((E114*F114),2))</f>
        <v/>
      </c>
      <c r="K114" s="14" t="str">
        <f>IF($A114="","",(J114-G114))</f>
        <v/>
      </c>
      <c r="L114" s="14" t="str">
        <f>IF($A114="","",IF(OR((I114="Active"),(I114="Forfeiture notice")),E114,0))</f>
        <v/>
      </c>
    </row>
    <row r="115" spans="1:12" x14ac:dyDescent="0.25">
      <c r="A115" s="11"/>
      <c r="D115" s="11"/>
      <c r="E115" s="12"/>
      <c r="F115" s="13"/>
      <c r="G115" s="12"/>
      <c r="J115" s="14" t="str">
        <f>IF($A115="","",ROUND((E115*F115),2))</f>
        <v/>
      </c>
      <c r="K115" s="14" t="str">
        <f>IF($A115="","",(J115-G115))</f>
        <v/>
      </c>
      <c r="L115" s="14" t="str">
        <f>IF($A115="","",IF(OR((I115="Active"),(I115="Forfeiture notice")),E115,0))</f>
        <v/>
      </c>
    </row>
    <row r="116" spans="1:12" x14ac:dyDescent="0.25">
      <c r="A116" s="11"/>
      <c r="D116" s="11"/>
      <c r="E116" s="12"/>
      <c r="F116" s="13"/>
      <c r="G116" s="12"/>
      <c r="J116" s="14" t="str">
        <f>IF($A116="","",ROUND((E116*F116),2))</f>
        <v/>
      </c>
      <c r="K116" s="14" t="str">
        <f>IF($A116="","",(J116-G116))</f>
        <v/>
      </c>
      <c r="L116" s="14" t="str">
        <f>IF($A116="","",IF(OR((I116="Active"),(I116="Forfeiture notice")),E116,0))</f>
        <v/>
      </c>
    </row>
    <row r="117" spans="1:12" x14ac:dyDescent="0.25">
      <c r="A117" s="11"/>
      <c r="D117" s="11"/>
      <c r="E117" s="12"/>
      <c r="F117" s="13"/>
      <c r="G117" s="12"/>
      <c r="J117" s="14" t="str">
        <f>IF($A117="","",ROUND((E117*F117),2))</f>
        <v/>
      </c>
      <c r="K117" s="14" t="str">
        <f>IF($A117="","",(J117-G117))</f>
        <v/>
      </c>
      <c r="L117" s="14" t="str">
        <f>IF($A117="","",IF(OR((I117="Active"),(I117="Forfeiture notice")),E117,0))</f>
        <v/>
      </c>
    </row>
    <row r="118" spans="1:12" x14ac:dyDescent="0.25">
      <c r="A118" s="11"/>
      <c r="D118" s="11"/>
      <c r="E118" s="12"/>
      <c r="F118" s="13"/>
      <c r="G118" s="12"/>
      <c r="J118" s="14" t="str">
        <f>IF($A118="","",ROUND((E118*F118),2))</f>
        <v/>
      </c>
      <c r="K118" s="14" t="str">
        <f>IF($A118="","",(J118-G118))</f>
        <v/>
      </c>
      <c r="L118" s="14" t="str">
        <f>IF($A118="","",IF(OR((I118="Active"),(I118="Forfeiture notice")),E118,0))</f>
        <v/>
      </c>
    </row>
    <row r="119" spans="1:12" x14ac:dyDescent="0.25">
      <c r="A119" s="11"/>
      <c r="D119" s="11"/>
      <c r="E119" s="12"/>
      <c r="F119" s="13"/>
      <c r="G119" s="12"/>
      <c r="J119" s="14" t="str">
        <f>IF($A119="","",ROUND((E119*F119),2))</f>
        <v/>
      </c>
      <c r="K119" s="14" t="str">
        <f>IF($A119="","",(J119-G119))</f>
        <v/>
      </c>
      <c r="L119" s="14" t="str">
        <f>IF($A119="","",IF(OR((I119="Active"),(I119="Forfeiture notice")),E119,0))</f>
        <v/>
      </c>
    </row>
    <row r="120" spans="1:12" x14ac:dyDescent="0.25">
      <c r="A120" s="11"/>
      <c r="D120" s="11"/>
      <c r="E120" s="12"/>
      <c r="F120" s="13"/>
      <c r="G120" s="12"/>
      <c r="J120" s="14" t="str">
        <f>IF($A120="","",ROUND((E120*F120),2))</f>
        <v/>
      </c>
      <c r="K120" s="14" t="str">
        <f>IF($A120="","",(J120-G120))</f>
        <v/>
      </c>
      <c r="L120" s="14" t="str">
        <f>IF($A120="","",IF(OR((I120="Active"),(I120="Forfeiture notice")),E120,0))</f>
        <v/>
      </c>
    </row>
    <row r="121" spans="1:12" x14ac:dyDescent="0.25">
      <c r="A121" s="11"/>
      <c r="D121" s="11"/>
      <c r="E121" s="12"/>
      <c r="F121" s="13"/>
      <c r="G121" s="12"/>
      <c r="J121" s="14" t="str">
        <f>IF($A121="","",ROUND((E121*F121),2))</f>
        <v/>
      </c>
      <c r="K121" s="14" t="str">
        <f>IF($A121="","",(J121-G121))</f>
        <v/>
      </c>
      <c r="L121" s="14" t="str">
        <f>IF($A121="","",IF(OR((I121="Active"),(I121="Forfeiture notice")),E121,0))</f>
        <v/>
      </c>
    </row>
    <row r="122" spans="1:12" x14ac:dyDescent="0.25">
      <c r="A122" s="11"/>
      <c r="D122" s="11"/>
      <c r="E122" s="12"/>
      <c r="F122" s="13"/>
      <c r="G122" s="12"/>
      <c r="J122" s="14" t="str">
        <f>IF($A122="","",ROUND((E122*F122),2))</f>
        <v/>
      </c>
      <c r="K122" s="14" t="str">
        <f>IF($A122="","",(J122-G122))</f>
        <v/>
      </c>
      <c r="L122" s="14" t="str">
        <f>IF($A122="","",IF(OR((I122="Active"),(I122="Forfeiture notice")),E122,0))</f>
        <v/>
      </c>
    </row>
    <row r="123" spans="1:12" x14ac:dyDescent="0.25">
      <c r="A123" s="11"/>
      <c r="D123" s="11"/>
      <c r="E123" s="12"/>
      <c r="F123" s="13"/>
      <c r="G123" s="12"/>
      <c r="J123" s="14" t="str">
        <f>IF($A123="","",ROUND((E123*F123),2))</f>
        <v/>
      </c>
      <c r="K123" s="14" t="str">
        <f>IF($A123="","",(J123-G123))</f>
        <v/>
      </c>
      <c r="L123" s="14" t="str">
        <f>IF($A123="","",IF(OR((I123="Active"),(I123="Forfeiture notice")),E123,0))</f>
        <v/>
      </c>
    </row>
    <row r="124" spans="1:12" x14ac:dyDescent="0.25">
      <c r="A124" s="11"/>
      <c r="D124" s="11"/>
      <c r="E124" s="12"/>
      <c r="F124" s="13"/>
      <c r="G124" s="12"/>
      <c r="J124" s="14" t="str">
        <f>IF($A124="","",ROUND((E124*F124),2))</f>
        <v/>
      </c>
      <c r="K124" s="14" t="str">
        <f>IF($A124="","",(J124-G124))</f>
        <v/>
      </c>
      <c r="L124" s="14" t="str">
        <f>IF($A124="","",IF(OR((I124="Active"),(I124="Forfeiture notice")),E124,0))</f>
        <v/>
      </c>
    </row>
    <row r="125" spans="1:12" x14ac:dyDescent="0.25">
      <c r="A125" s="11"/>
      <c r="D125" s="11"/>
      <c r="E125" s="12"/>
      <c r="F125" s="13"/>
      <c r="G125" s="12"/>
      <c r="J125" s="14" t="str">
        <f>IF($A125="","",ROUND((E125*F125),2))</f>
        <v/>
      </c>
      <c r="K125" s="14" t="str">
        <f>IF($A125="","",(J125-G125))</f>
        <v/>
      </c>
      <c r="L125" s="14" t="str">
        <f>IF($A125="","",IF(OR((I125="Active"),(I125="Forfeiture notice")),E125,0))</f>
        <v/>
      </c>
    </row>
    <row r="126" spans="1:12" x14ac:dyDescent="0.25">
      <c r="A126" s="11"/>
      <c r="D126" s="11"/>
      <c r="E126" s="12"/>
      <c r="F126" s="13"/>
      <c r="G126" s="12"/>
      <c r="J126" s="14" t="str">
        <f>IF($A126="","",ROUND((E126*F126),2))</f>
        <v/>
      </c>
      <c r="K126" s="14" t="str">
        <f>IF($A126="","",(J126-G126))</f>
        <v/>
      </c>
      <c r="L126" s="14" t="str">
        <f>IF($A126="","",IF(OR((I126="Active"),(I126="Forfeiture notice")),E126,0))</f>
        <v/>
      </c>
    </row>
    <row r="127" spans="1:12" x14ac:dyDescent="0.25">
      <c r="A127" s="11"/>
      <c r="D127" s="11"/>
      <c r="E127" s="12"/>
      <c r="F127" s="13"/>
      <c r="G127" s="12"/>
      <c r="J127" s="14" t="str">
        <f>IF($A127="","",ROUND((E127*F127),2))</f>
        <v/>
      </c>
      <c r="K127" s="14" t="str">
        <f>IF($A127="","",(J127-G127))</f>
        <v/>
      </c>
      <c r="L127" s="14" t="str">
        <f>IF($A127="","",IF(OR((I127="Active"),(I127="Forfeiture notice")),E127,0))</f>
        <v/>
      </c>
    </row>
    <row r="128" spans="1:12" x14ac:dyDescent="0.25">
      <c r="A128" s="11"/>
      <c r="D128" s="11"/>
      <c r="E128" s="12"/>
      <c r="F128" s="13"/>
      <c r="G128" s="12"/>
      <c r="J128" s="14" t="str">
        <f>IF($A128="","",ROUND((E128*F128),2))</f>
        <v/>
      </c>
      <c r="K128" s="14" t="str">
        <f>IF($A128="","",(J128-G128))</f>
        <v/>
      </c>
      <c r="L128" s="14" t="str">
        <f>IF($A128="","",IF(OR((I128="Active"),(I128="Forfeiture notice")),E128,0))</f>
        <v/>
      </c>
    </row>
    <row r="129" spans="1:12" x14ac:dyDescent="0.25">
      <c r="A129" s="11"/>
      <c r="D129" s="11"/>
      <c r="E129" s="12"/>
      <c r="F129" s="13"/>
      <c r="G129" s="12"/>
      <c r="J129" s="14" t="str">
        <f>IF($A129="","",ROUND((E129*F129),2))</f>
        <v/>
      </c>
      <c r="K129" s="14" t="str">
        <f>IF($A129="","",(J129-G129))</f>
        <v/>
      </c>
      <c r="L129" s="14" t="str">
        <f>IF($A129="","",IF(OR((I129="Active"),(I129="Forfeiture notice")),E129,0))</f>
        <v/>
      </c>
    </row>
    <row r="130" spans="1:12" x14ac:dyDescent="0.25">
      <c r="A130" s="11"/>
      <c r="D130" s="11"/>
      <c r="E130" s="12"/>
      <c r="F130" s="13"/>
      <c r="G130" s="12"/>
      <c r="J130" s="14" t="str">
        <f>IF($A130="","",ROUND((E130*F130),2))</f>
        <v/>
      </c>
      <c r="K130" s="14" t="str">
        <f>IF($A130="","",(J130-G130))</f>
        <v/>
      </c>
      <c r="L130" s="14" t="str">
        <f>IF($A130="","",IF(OR((I130="Active"),(I130="Forfeiture notice")),E130,0))</f>
        <v/>
      </c>
    </row>
    <row r="131" spans="1:12" x14ac:dyDescent="0.25">
      <c r="A131" s="11"/>
      <c r="D131" s="11"/>
      <c r="E131" s="12"/>
      <c r="F131" s="13"/>
      <c r="G131" s="12"/>
      <c r="J131" s="14" t="str">
        <f>IF($A131="","",ROUND((E131*F131),2))</f>
        <v/>
      </c>
      <c r="K131" s="14" t="str">
        <f>IF($A131="","",(J131-G131))</f>
        <v/>
      </c>
      <c r="L131" s="14" t="str">
        <f>IF($A131="","",IF(OR((I131="Active"),(I131="Forfeiture notice")),E131,0))</f>
        <v/>
      </c>
    </row>
    <row r="132" spans="1:12" x14ac:dyDescent="0.25">
      <c r="A132" s="11"/>
      <c r="D132" s="11"/>
      <c r="E132" s="12"/>
      <c r="F132" s="13"/>
      <c r="G132" s="12"/>
      <c r="J132" s="14" t="str">
        <f>IF($A132="","",ROUND((E132*F132),2))</f>
        <v/>
      </c>
      <c r="K132" s="14" t="str">
        <f>IF($A132="","",(J132-G132))</f>
        <v/>
      </c>
      <c r="L132" s="14" t="str">
        <f>IF($A132="","",IF(OR((I132="Active"),(I132="Forfeiture notice")),E132,0))</f>
        <v/>
      </c>
    </row>
    <row r="133" spans="1:12" x14ac:dyDescent="0.25">
      <c r="A133" s="11"/>
      <c r="D133" s="11"/>
      <c r="E133" s="12"/>
      <c r="F133" s="13"/>
      <c r="G133" s="12"/>
      <c r="J133" s="14" t="str">
        <f>IF($A133="","",ROUND((E133*F133),2))</f>
        <v/>
      </c>
      <c r="K133" s="14" t="str">
        <f>IF($A133="","",(J133-G133))</f>
        <v/>
      </c>
      <c r="L133" s="14" t="str">
        <f>IF($A133="","",IF(OR((I133="Active"),(I133="Forfeiture notice")),E133,0))</f>
        <v/>
      </c>
    </row>
    <row r="134" spans="1:12" x14ac:dyDescent="0.25">
      <c r="A134" s="11"/>
      <c r="D134" s="11"/>
      <c r="E134" s="12"/>
      <c r="F134" s="13"/>
      <c r="G134" s="12"/>
      <c r="J134" s="14" t="str">
        <f>IF($A134="","",ROUND((E134*F134),2))</f>
        <v/>
      </c>
      <c r="K134" s="14" t="str">
        <f>IF($A134="","",(J134-G134))</f>
        <v/>
      </c>
      <c r="L134" s="14" t="str">
        <f>IF($A134="","",IF(OR((I134="Active"),(I134="Forfeiture notice")),E134,0))</f>
        <v/>
      </c>
    </row>
    <row r="135" spans="1:12" x14ac:dyDescent="0.25">
      <c r="A135" s="11"/>
      <c r="D135" s="11"/>
      <c r="E135" s="12"/>
      <c r="F135" s="13"/>
      <c r="G135" s="12"/>
      <c r="J135" s="14" t="str">
        <f>IF($A135="","",ROUND((E135*F135),2))</f>
        <v/>
      </c>
      <c r="K135" s="14" t="str">
        <f>IF($A135="","",(J135-G135))</f>
        <v/>
      </c>
      <c r="L135" s="14" t="str">
        <f>IF($A135="","",IF(OR((I135="Active"),(I135="Forfeiture notice")),E135,0))</f>
        <v/>
      </c>
    </row>
    <row r="136" spans="1:12" x14ac:dyDescent="0.25">
      <c r="A136" s="11"/>
      <c r="D136" s="11"/>
      <c r="E136" s="12"/>
      <c r="F136" s="13"/>
      <c r="G136" s="12"/>
      <c r="J136" s="14" t="str">
        <f>IF($A136="","",ROUND((E136*F136),2))</f>
        <v/>
      </c>
      <c r="K136" s="14" t="str">
        <f>IF($A136="","",(J136-G136))</f>
        <v/>
      </c>
      <c r="L136" s="14" t="str">
        <f>IF($A136="","",IF(OR((I136="Active"),(I136="Forfeiture notice")),E136,0))</f>
        <v/>
      </c>
    </row>
    <row r="137" spans="1:12" x14ac:dyDescent="0.25">
      <c r="A137" s="11"/>
      <c r="D137" s="11"/>
      <c r="E137" s="12"/>
      <c r="F137" s="13"/>
      <c r="G137" s="12"/>
      <c r="J137" s="14" t="str">
        <f>IF($A137="","",ROUND((E137*F137),2))</f>
        <v/>
      </c>
      <c r="K137" s="14" t="str">
        <f>IF($A137="","",(J137-G137))</f>
        <v/>
      </c>
      <c r="L137" s="14" t="str">
        <f>IF($A137="","",IF(OR((I137="Active"),(I137="Forfeiture notice")),E137,0))</f>
        <v/>
      </c>
    </row>
    <row r="138" spans="1:12" x14ac:dyDescent="0.25">
      <c r="A138" s="11"/>
      <c r="D138" s="11"/>
      <c r="E138" s="12"/>
      <c r="F138" s="13"/>
      <c r="G138" s="12"/>
      <c r="J138" s="14" t="str">
        <f>IF($A138="","",ROUND((E138*F138),2))</f>
        <v/>
      </c>
      <c r="K138" s="14" t="str">
        <f>IF($A138="","",(J138-G138))</f>
        <v/>
      </c>
      <c r="L138" s="14" t="str">
        <f>IF($A138="","",IF(OR((I138="Active"),(I138="Forfeiture notice")),E138,0))</f>
        <v/>
      </c>
    </row>
    <row r="139" spans="1:12" x14ac:dyDescent="0.25">
      <c r="A139" s="11"/>
      <c r="D139" s="11"/>
      <c r="E139" s="12"/>
      <c r="F139" s="13"/>
      <c r="G139" s="12"/>
      <c r="J139" s="14" t="str">
        <f>IF($A139="","",ROUND((E139*F139),2))</f>
        <v/>
      </c>
      <c r="K139" s="14" t="str">
        <f>IF($A139="","",(J139-G139))</f>
        <v/>
      </c>
      <c r="L139" s="14" t="str">
        <f>IF($A139="","",IF(OR((I139="Active"),(I139="Forfeiture notice")),E139,0))</f>
        <v/>
      </c>
    </row>
    <row r="140" spans="1:12" x14ac:dyDescent="0.25">
      <c r="A140" s="11"/>
      <c r="D140" s="11"/>
      <c r="E140" s="12"/>
      <c r="F140" s="13"/>
      <c r="G140" s="12"/>
      <c r="J140" s="14" t="str">
        <f>IF($A140="","",ROUND((E140*F140),2))</f>
        <v/>
      </c>
      <c r="K140" s="14" t="str">
        <f>IF($A140="","",(J140-G140))</f>
        <v/>
      </c>
      <c r="L140" s="14" t="str">
        <f>IF($A140="","",IF(OR((I140="Active"),(I140="Forfeiture notice")),E140,0))</f>
        <v/>
      </c>
    </row>
    <row r="141" spans="1:12" x14ac:dyDescent="0.25">
      <c r="A141" s="11"/>
      <c r="D141" s="11"/>
      <c r="E141" s="12"/>
      <c r="F141" s="13"/>
      <c r="G141" s="12"/>
      <c r="J141" s="14" t="str">
        <f>IF($A141="","",ROUND((E141*F141),2))</f>
        <v/>
      </c>
      <c r="K141" s="14" t="str">
        <f>IF($A141="","",(J141-G141))</f>
        <v/>
      </c>
      <c r="L141" s="14" t="str">
        <f>IF($A141="","",IF(OR((I141="Active"),(I141="Forfeiture notice")),E141,0))</f>
        <v/>
      </c>
    </row>
    <row r="142" spans="1:12" x14ac:dyDescent="0.25">
      <c r="A142" s="11"/>
      <c r="D142" s="11"/>
      <c r="E142" s="12"/>
      <c r="F142" s="13"/>
      <c r="G142" s="12"/>
      <c r="J142" s="14" t="str">
        <f>IF($A142="","",ROUND((E142*F142),2))</f>
        <v/>
      </c>
      <c r="K142" s="14" t="str">
        <f>IF($A142="","",(J142-G142))</f>
        <v/>
      </c>
      <c r="L142" s="14" t="str">
        <f>IF($A142="","",IF(OR((I142="Active"),(I142="Forfeiture notice")),E142,0))</f>
        <v/>
      </c>
    </row>
    <row r="143" spans="1:12" x14ac:dyDescent="0.25">
      <c r="A143" s="11"/>
      <c r="D143" s="11"/>
      <c r="E143" s="12"/>
      <c r="F143" s="13"/>
      <c r="G143" s="12"/>
      <c r="J143" s="14" t="str">
        <f>IF($A143="","",ROUND((E143*F143),2))</f>
        <v/>
      </c>
      <c r="K143" s="14" t="str">
        <f>IF($A143="","",(J143-G143))</f>
        <v/>
      </c>
      <c r="L143" s="14" t="str">
        <f>IF($A143="","",IF(OR((I143="Active"),(I143="Forfeiture notice")),E143,0))</f>
        <v/>
      </c>
    </row>
    <row r="144" spans="1:12" x14ac:dyDescent="0.25">
      <c r="A144" s="11"/>
      <c r="D144" s="11"/>
      <c r="E144" s="12"/>
      <c r="F144" s="13"/>
      <c r="G144" s="12"/>
      <c r="J144" s="14" t="str">
        <f>IF($A144="","",ROUND((E144*F144),2))</f>
        <v/>
      </c>
      <c r="K144" s="14" t="str">
        <f>IF($A144="","",(J144-G144))</f>
        <v/>
      </c>
      <c r="L144" s="14" t="str">
        <f>IF($A144="","",IF(OR((I144="Active"),(I144="Forfeiture notice")),E144,0))</f>
        <v/>
      </c>
    </row>
    <row r="145" spans="1:12" x14ac:dyDescent="0.25">
      <c r="A145" s="11"/>
      <c r="D145" s="11"/>
      <c r="E145" s="12"/>
      <c r="F145" s="13"/>
      <c r="G145" s="12"/>
      <c r="J145" s="14" t="str">
        <f>IF($A145="","",ROUND((E145*F145),2))</f>
        <v/>
      </c>
      <c r="K145" s="14" t="str">
        <f>IF($A145="","",(J145-G145))</f>
        <v/>
      </c>
      <c r="L145" s="14" t="str">
        <f>IF($A145="","",IF(OR((I145="Active"),(I145="Forfeiture notice")),E145,0))</f>
        <v/>
      </c>
    </row>
    <row r="146" spans="1:12" x14ac:dyDescent="0.25">
      <c r="A146" s="11"/>
      <c r="D146" s="11"/>
      <c r="E146" s="12"/>
      <c r="F146" s="13"/>
      <c r="G146" s="12"/>
      <c r="J146" s="14" t="str">
        <f>IF($A146="","",ROUND((E146*F146),2))</f>
        <v/>
      </c>
      <c r="K146" s="14" t="str">
        <f>IF($A146="","",(J146-G146))</f>
        <v/>
      </c>
      <c r="L146" s="14" t="str">
        <f>IF($A146="","",IF(OR((I146="Active"),(I146="Forfeiture notice")),E146,0))</f>
        <v/>
      </c>
    </row>
    <row r="147" spans="1:12" x14ac:dyDescent="0.25">
      <c r="A147" s="11"/>
      <c r="D147" s="11"/>
      <c r="E147" s="12"/>
      <c r="F147" s="13"/>
      <c r="G147" s="12"/>
      <c r="J147" s="14" t="str">
        <f>IF($A147="","",ROUND((E147*F147),2))</f>
        <v/>
      </c>
      <c r="K147" s="14" t="str">
        <f>IF($A147="","",(J147-G147))</f>
        <v/>
      </c>
      <c r="L147" s="14" t="str">
        <f>IF($A147="","",IF(OR((I147="Active"),(I147="Forfeiture notice")),E147,0))</f>
        <v/>
      </c>
    </row>
    <row r="148" spans="1:12" x14ac:dyDescent="0.25">
      <c r="A148" s="11"/>
      <c r="D148" s="11"/>
      <c r="E148" s="12"/>
      <c r="F148" s="13"/>
      <c r="G148" s="12"/>
      <c r="J148" s="14" t="str">
        <f>IF($A148="","",ROUND((E148*F148),2))</f>
        <v/>
      </c>
      <c r="K148" s="14" t="str">
        <f>IF($A148="","",(J148-G148))</f>
        <v/>
      </c>
      <c r="L148" s="14" t="str">
        <f>IF($A148="","",IF(OR((I148="Active"),(I148="Forfeiture notice")),E148,0))</f>
        <v/>
      </c>
    </row>
    <row r="149" spans="1:12" x14ac:dyDescent="0.25">
      <c r="A149" s="11"/>
      <c r="D149" s="11"/>
      <c r="E149" s="12"/>
      <c r="F149" s="13"/>
      <c r="G149" s="12"/>
      <c r="J149" s="14" t="str">
        <f>IF($A149="","",ROUND((E149*F149),2))</f>
        <v/>
      </c>
      <c r="K149" s="14" t="str">
        <f>IF($A149="","",(J149-G149))</f>
        <v/>
      </c>
      <c r="L149" s="14" t="str">
        <f>IF($A149="","",IF(OR((I149="Active"),(I149="Forfeiture notice")),E149,0))</f>
        <v/>
      </c>
    </row>
    <row r="150" spans="1:12" x14ac:dyDescent="0.25">
      <c r="A150" s="11"/>
      <c r="D150" s="11"/>
      <c r="E150" s="12"/>
      <c r="F150" s="13"/>
      <c r="G150" s="12"/>
      <c r="J150" s="14" t="str">
        <f>IF($A150="","",ROUND((E150*F150),2))</f>
        <v/>
      </c>
      <c r="K150" s="14" t="str">
        <f>IF($A150="","",(J150-G150))</f>
        <v/>
      </c>
      <c r="L150" s="14" t="str">
        <f>IF($A150="","",IF(OR((I150="Active"),(I150="Forfeiture notice")),E150,0))</f>
        <v/>
      </c>
    </row>
    <row r="151" spans="1:12" x14ac:dyDescent="0.25">
      <c r="A151" s="11"/>
      <c r="D151" s="11"/>
      <c r="E151" s="12"/>
      <c r="F151" s="13"/>
      <c r="G151" s="12"/>
      <c r="J151" s="14" t="str">
        <f>IF($A151="","",ROUND((E151*F151),2))</f>
        <v/>
      </c>
      <c r="K151" s="14" t="str">
        <f>IF($A151="","",(J151-G151))</f>
        <v/>
      </c>
      <c r="L151" s="14" t="str">
        <f>IF($A151="","",IF(OR((I151="Active"),(I151="Forfeiture notice")),E151,0))</f>
        <v/>
      </c>
    </row>
    <row r="152" spans="1:12" x14ac:dyDescent="0.25">
      <c r="A152" s="11"/>
      <c r="D152" s="11"/>
      <c r="E152" s="12"/>
      <c r="F152" s="13"/>
      <c r="G152" s="12"/>
      <c r="J152" s="14" t="str">
        <f>IF($A152="","",ROUND((E152*F152),2))</f>
        <v/>
      </c>
      <c r="K152" s="14" t="str">
        <f>IF($A152="","",(J152-G152))</f>
        <v/>
      </c>
      <c r="L152" s="14" t="str">
        <f>IF($A152="","",IF(OR((I152="Active"),(I152="Forfeiture notice")),E152,0))</f>
        <v/>
      </c>
    </row>
    <row r="153" spans="1:12" x14ac:dyDescent="0.25">
      <c r="A153" s="11"/>
      <c r="D153" s="11"/>
      <c r="E153" s="12"/>
      <c r="F153" s="13"/>
      <c r="G153" s="12"/>
      <c r="J153" s="14" t="str">
        <f>IF($A153="","",ROUND((E153*F153),2))</f>
        <v/>
      </c>
      <c r="K153" s="14" t="str">
        <f>IF($A153="","",(J153-G153))</f>
        <v/>
      </c>
      <c r="L153" s="14" t="str">
        <f>IF($A153="","",IF(OR((I153="Active"),(I153="Forfeiture notice")),E153,0))</f>
        <v/>
      </c>
    </row>
    <row r="154" spans="1:12" x14ac:dyDescent="0.25">
      <c r="A154" s="11"/>
      <c r="D154" s="11"/>
      <c r="E154" s="12"/>
      <c r="F154" s="13"/>
      <c r="G154" s="12"/>
      <c r="J154" s="14" t="str">
        <f>IF($A154="","",ROUND((E154*F154),2))</f>
        <v/>
      </c>
      <c r="K154" s="14" t="str">
        <f>IF($A154="","",(J154-G154))</f>
        <v/>
      </c>
      <c r="L154" s="14" t="str">
        <f>IF($A154="","",IF(OR((I154="Active"),(I154="Forfeiture notice")),E154,0))</f>
        <v/>
      </c>
    </row>
    <row r="155" spans="1:12" x14ac:dyDescent="0.25">
      <c r="A155" s="11"/>
      <c r="D155" s="11"/>
      <c r="E155" s="12"/>
      <c r="F155" s="13"/>
      <c r="G155" s="12"/>
      <c r="J155" s="14" t="str">
        <f>IF($A155="","",ROUND((E155*F155),2))</f>
        <v/>
      </c>
      <c r="K155" s="14" t="str">
        <f>IF($A155="","",(J155-G155))</f>
        <v/>
      </c>
      <c r="L155" s="14" t="str">
        <f>IF($A155="","",IF(OR((I155="Active"),(I155="Forfeiture notice")),E155,0))</f>
        <v/>
      </c>
    </row>
    <row r="156" spans="1:12" x14ac:dyDescent="0.25">
      <c r="A156" s="11"/>
      <c r="D156" s="11"/>
      <c r="E156" s="12"/>
      <c r="F156" s="13"/>
      <c r="G156" s="12"/>
      <c r="J156" s="14" t="str">
        <f>IF($A156="","",ROUND((E156*F156),2))</f>
        <v/>
      </c>
      <c r="K156" s="14" t="str">
        <f>IF($A156="","",(J156-G156))</f>
        <v/>
      </c>
      <c r="L156" s="14" t="str">
        <f>IF($A156="","",IF(OR((I156="Active"),(I156="Forfeiture notice")),E156,0))</f>
        <v/>
      </c>
    </row>
    <row r="157" spans="1:12" x14ac:dyDescent="0.25">
      <c r="A157" s="11"/>
      <c r="D157" s="11"/>
      <c r="E157" s="12"/>
      <c r="F157" s="13"/>
      <c r="G157" s="12"/>
      <c r="J157" s="14" t="str">
        <f>IF($A157="","",ROUND((E157*F157),2))</f>
        <v/>
      </c>
      <c r="K157" s="14" t="str">
        <f>IF($A157="","",(J157-G157))</f>
        <v/>
      </c>
      <c r="L157" s="14" t="str">
        <f>IF($A157="","",IF(OR((I157="Active"),(I157="Forfeiture notice")),E157,0))</f>
        <v/>
      </c>
    </row>
    <row r="158" spans="1:12" x14ac:dyDescent="0.25">
      <c r="A158" s="11"/>
      <c r="D158" s="11"/>
      <c r="E158" s="12"/>
      <c r="F158" s="13"/>
      <c r="G158" s="12"/>
      <c r="J158" s="14" t="str">
        <f>IF($A158="","",ROUND((E158*F158),2))</f>
        <v/>
      </c>
      <c r="K158" s="14" t="str">
        <f>IF($A158="","",(J158-G158))</f>
        <v/>
      </c>
      <c r="L158" s="14" t="str">
        <f>IF($A158="","",IF(OR((I158="Active"),(I158="Forfeiture notice")),E158,0))</f>
        <v/>
      </c>
    </row>
    <row r="159" spans="1:12" x14ac:dyDescent="0.25">
      <c r="A159" s="11"/>
      <c r="D159" s="11"/>
      <c r="E159" s="12"/>
      <c r="F159" s="13"/>
      <c r="G159" s="12"/>
      <c r="J159" s="14" t="str">
        <f>IF($A159="","",ROUND((E159*F159),2))</f>
        <v/>
      </c>
      <c r="K159" s="14" t="str">
        <f>IF($A159="","",(J159-G159))</f>
        <v/>
      </c>
      <c r="L159" s="14" t="str">
        <f>IF($A159="","",IF(OR((I159="Active"),(I159="Forfeiture notice")),E159,0))</f>
        <v/>
      </c>
    </row>
    <row r="160" spans="1:12" x14ac:dyDescent="0.25">
      <c r="A160" s="11"/>
      <c r="D160" s="11"/>
      <c r="E160" s="12"/>
      <c r="F160" s="13"/>
      <c r="G160" s="12"/>
      <c r="J160" s="14" t="str">
        <f>IF($A160="","",ROUND((E160*F160),2))</f>
        <v/>
      </c>
      <c r="K160" s="14" t="str">
        <f>IF($A160="","",(J160-G160))</f>
        <v/>
      </c>
      <c r="L160" s="14" t="str">
        <f>IF($A160="","",IF(OR((I160="Active"),(I160="Forfeiture notice")),E160,0))</f>
        <v/>
      </c>
    </row>
    <row r="161" spans="1:12" x14ac:dyDescent="0.25">
      <c r="A161" s="11"/>
      <c r="D161" s="11"/>
      <c r="E161" s="12"/>
      <c r="F161" s="13"/>
      <c r="G161" s="12"/>
      <c r="J161" s="14" t="str">
        <f>IF($A161="","",ROUND((E161*F161),2))</f>
        <v/>
      </c>
      <c r="K161" s="14" t="str">
        <f>IF($A161="","",(J161-G161))</f>
        <v/>
      </c>
      <c r="L161" s="14" t="str">
        <f>IF($A161="","",IF(OR((I161="Active"),(I161="Forfeiture notice")),E161,0))</f>
        <v/>
      </c>
    </row>
    <row r="162" spans="1:12" x14ac:dyDescent="0.25">
      <c r="A162" s="11"/>
      <c r="D162" s="11"/>
      <c r="E162" s="12"/>
      <c r="F162" s="13"/>
      <c r="G162" s="12"/>
      <c r="J162" s="14" t="str">
        <f>IF($A162="","",ROUND((E162*F162),2))</f>
        <v/>
      </c>
      <c r="K162" s="14" t="str">
        <f>IF($A162="","",(J162-G162))</f>
        <v/>
      </c>
      <c r="L162" s="14" t="str">
        <f>IF($A162="","",IF(OR((I162="Active"),(I162="Forfeiture notice")),E162,0))</f>
        <v/>
      </c>
    </row>
    <row r="163" spans="1:12" x14ac:dyDescent="0.25">
      <c r="A163" s="11"/>
      <c r="D163" s="11"/>
      <c r="E163" s="12"/>
      <c r="F163" s="13"/>
      <c r="G163" s="12"/>
      <c r="J163" s="14" t="str">
        <f>IF($A163="","",ROUND((E163*F163),2))</f>
        <v/>
      </c>
      <c r="K163" s="14" t="str">
        <f>IF($A163="","",(J163-G163))</f>
        <v/>
      </c>
      <c r="L163" s="14" t="str">
        <f>IF($A163="","",IF(OR((I163="Active"),(I163="Forfeiture notice")),E163,0))</f>
        <v/>
      </c>
    </row>
    <row r="164" spans="1:12" x14ac:dyDescent="0.25">
      <c r="A164" s="11"/>
      <c r="D164" s="11"/>
      <c r="E164" s="12"/>
      <c r="F164" s="13"/>
      <c r="G164" s="12"/>
      <c r="J164" s="14" t="str">
        <f>IF($A164="","",ROUND((E164*F164),2))</f>
        <v/>
      </c>
      <c r="K164" s="14" t="str">
        <f>IF($A164="","",(J164-G164))</f>
        <v/>
      </c>
      <c r="L164" s="14" t="str">
        <f>IF($A164="","",IF(OR((I164="Active"),(I164="Forfeiture notice")),E164,0))</f>
        <v/>
      </c>
    </row>
    <row r="165" spans="1:12" x14ac:dyDescent="0.25">
      <c r="A165" s="11"/>
      <c r="D165" s="11"/>
      <c r="E165" s="12"/>
      <c r="F165" s="13"/>
      <c r="G165" s="12"/>
      <c r="J165" s="14" t="str">
        <f>IF($A165="","",ROUND((E165*F165),2))</f>
        <v/>
      </c>
      <c r="K165" s="14" t="str">
        <f>IF($A165="","",(J165-G165))</f>
        <v/>
      </c>
      <c r="L165" s="14" t="str">
        <f>IF($A165="","",IF(OR((I165="Active"),(I165="Forfeiture notice")),E165,0))</f>
        <v/>
      </c>
    </row>
    <row r="166" spans="1:12" x14ac:dyDescent="0.25">
      <c r="A166" s="11"/>
      <c r="D166" s="11"/>
      <c r="E166" s="12"/>
      <c r="F166" s="13"/>
      <c r="G166" s="12"/>
      <c r="J166" s="14" t="str">
        <f>IF($A166="","",ROUND((E166*F166),2))</f>
        <v/>
      </c>
      <c r="K166" s="14" t="str">
        <f>IF($A166="","",(J166-G166))</f>
        <v/>
      </c>
      <c r="L166" s="14" t="str">
        <f>IF($A166="","",IF(OR((I166="Active"),(I166="Forfeiture notice")),E166,0))</f>
        <v/>
      </c>
    </row>
    <row r="167" spans="1:12" x14ac:dyDescent="0.25">
      <c r="A167" s="11"/>
      <c r="D167" s="11"/>
      <c r="E167" s="12"/>
      <c r="F167" s="13"/>
      <c r="G167" s="12"/>
      <c r="J167" s="14" t="str">
        <f>IF($A167="","",ROUND((E167*F167),2))</f>
        <v/>
      </c>
      <c r="K167" s="14" t="str">
        <f>IF($A167="","",(J167-G167))</f>
        <v/>
      </c>
      <c r="L167" s="14" t="str">
        <f>IF($A167="","",IF(OR((I167="Active"),(I167="Forfeiture notice")),E167,0))</f>
        <v/>
      </c>
    </row>
    <row r="168" spans="1:12" x14ac:dyDescent="0.25">
      <c r="A168" s="11"/>
      <c r="D168" s="11"/>
      <c r="E168" s="12"/>
      <c r="F168" s="13"/>
      <c r="G168" s="12"/>
      <c r="J168" s="14" t="str">
        <f>IF($A168="","",ROUND((E168*F168),2))</f>
        <v/>
      </c>
      <c r="K168" s="14" t="str">
        <f>IF($A168="","",(J168-G168))</f>
        <v/>
      </c>
      <c r="L168" s="14" t="str">
        <f>IF($A168="","",IF(OR((I168="Active"),(I168="Forfeiture notice")),E168,0))</f>
        <v/>
      </c>
    </row>
    <row r="169" spans="1:12" x14ac:dyDescent="0.25">
      <c r="A169" s="11"/>
      <c r="D169" s="11"/>
      <c r="E169" s="12"/>
      <c r="F169" s="13"/>
      <c r="G169" s="12"/>
      <c r="J169" s="14" t="str">
        <f>IF($A169="","",ROUND((E169*F169),2))</f>
        <v/>
      </c>
      <c r="K169" s="14" t="str">
        <f>IF($A169="","",(J169-G169))</f>
        <v/>
      </c>
      <c r="L169" s="14" t="str">
        <f>IF($A169="","",IF(OR((I169="Active"),(I169="Forfeiture notice")),E169,0))</f>
        <v/>
      </c>
    </row>
    <row r="170" spans="1:12" x14ac:dyDescent="0.25">
      <c r="A170" s="11"/>
      <c r="D170" s="11"/>
      <c r="E170" s="12"/>
      <c r="F170" s="13"/>
      <c r="G170" s="12"/>
      <c r="J170" s="14" t="str">
        <f>IF($A170="","",ROUND((E170*F170),2))</f>
        <v/>
      </c>
      <c r="K170" s="14" t="str">
        <f>IF($A170="","",(J170-G170))</f>
        <v/>
      </c>
      <c r="L170" s="14" t="str">
        <f>IF($A170="","",IF(OR((I170="Active"),(I170="Forfeiture notice")),E170,0))</f>
        <v/>
      </c>
    </row>
    <row r="171" spans="1:12" x14ac:dyDescent="0.25">
      <c r="A171" s="11"/>
      <c r="D171" s="11"/>
      <c r="E171" s="12"/>
      <c r="F171" s="13"/>
      <c r="G171" s="12"/>
      <c r="J171" s="14" t="str">
        <f>IF($A171="","",ROUND((E171*F171),2))</f>
        <v/>
      </c>
      <c r="K171" s="14" t="str">
        <f>IF($A171="","",(J171-G171))</f>
        <v/>
      </c>
      <c r="L171" s="14" t="str">
        <f>IF($A171="","",IF(OR((I171="Active"),(I171="Forfeiture notice")),E171,0))</f>
        <v/>
      </c>
    </row>
    <row r="172" spans="1:12" x14ac:dyDescent="0.25">
      <c r="A172" s="11"/>
      <c r="D172" s="11"/>
      <c r="E172" s="12"/>
      <c r="F172" s="13"/>
      <c r="G172" s="12"/>
      <c r="J172" s="14" t="str">
        <f>IF($A172="","",ROUND((E172*F172),2))</f>
        <v/>
      </c>
      <c r="K172" s="14" t="str">
        <f>IF($A172="","",(J172-G172))</f>
        <v/>
      </c>
      <c r="L172" s="14" t="str">
        <f>IF($A172="","",IF(OR((I172="Active"),(I172="Forfeiture notice")),E172,0))</f>
        <v/>
      </c>
    </row>
    <row r="173" spans="1:12" x14ac:dyDescent="0.25">
      <c r="A173" s="11"/>
      <c r="D173" s="11"/>
      <c r="E173" s="12"/>
      <c r="F173" s="13"/>
      <c r="G173" s="12"/>
      <c r="J173" s="14" t="str">
        <f>IF($A173="","",ROUND((E173*F173),2))</f>
        <v/>
      </c>
      <c r="K173" s="14" t="str">
        <f>IF($A173="","",(J173-G173))</f>
        <v/>
      </c>
      <c r="L173" s="14" t="str">
        <f>IF($A173="","",IF(OR((I173="Active"),(I173="Forfeiture notice")),E173,0))</f>
        <v/>
      </c>
    </row>
    <row r="174" spans="1:12" x14ac:dyDescent="0.25">
      <c r="A174" s="11"/>
      <c r="D174" s="11"/>
      <c r="E174" s="12"/>
      <c r="F174" s="13"/>
      <c r="G174" s="12"/>
      <c r="J174" s="14" t="str">
        <f>IF($A174="","",ROUND((E174*F174),2))</f>
        <v/>
      </c>
      <c r="K174" s="14" t="str">
        <f>IF($A174="","",(J174-G174))</f>
        <v/>
      </c>
      <c r="L174" s="14" t="str">
        <f>IF($A174="","",IF(OR((I174="Active"),(I174="Forfeiture notice")),E174,0))</f>
        <v/>
      </c>
    </row>
    <row r="175" spans="1:12" x14ac:dyDescent="0.25">
      <c r="A175" s="11"/>
      <c r="D175" s="11"/>
      <c r="E175" s="12"/>
      <c r="F175" s="13"/>
      <c r="G175" s="12"/>
      <c r="J175" s="14" t="str">
        <f>IF($A175="","",ROUND((E175*F175),2))</f>
        <v/>
      </c>
      <c r="K175" s="14" t="str">
        <f>IF($A175="","",(J175-G175))</f>
        <v/>
      </c>
      <c r="L175" s="14" t="str">
        <f>IF($A175="","",IF(OR((I175="Active"),(I175="Forfeiture notice")),E175,0))</f>
        <v/>
      </c>
    </row>
    <row r="176" spans="1:12" x14ac:dyDescent="0.25">
      <c r="A176" s="11"/>
      <c r="D176" s="11"/>
      <c r="E176" s="12"/>
      <c r="F176" s="13"/>
      <c r="G176" s="12"/>
      <c r="J176" s="14" t="str">
        <f>IF($A176="","",ROUND((E176*F176),2))</f>
        <v/>
      </c>
      <c r="K176" s="14" t="str">
        <f>IF($A176="","",(J176-G176))</f>
        <v/>
      </c>
      <c r="L176" s="14" t="str">
        <f>IF($A176="","",IF(OR((I176="Active"),(I176="Forfeiture notice")),E176,0))</f>
        <v/>
      </c>
    </row>
    <row r="177" spans="1:12" x14ac:dyDescent="0.25">
      <c r="A177" s="11"/>
      <c r="D177" s="11"/>
      <c r="E177" s="12"/>
      <c r="F177" s="13"/>
      <c r="G177" s="12"/>
      <c r="J177" s="14" t="str">
        <f>IF($A177="","",ROUND((E177*F177),2))</f>
        <v/>
      </c>
      <c r="K177" s="14" t="str">
        <f>IF($A177="","",(J177-G177))</f>
        <v/>
      </c>
      <c r="L177" s="14" t="str">
        <f>IF($A177="","",IF(OR((I177="Active"),(I177="Forfeiture notice")),E177,0))</f>
        <v/>
      </c>
    </row>
    <row r="178" spans="1:12" x14ac:dyDescent="0.25">
      <c r="A178" s="11"/>
      <c r="D178" s="11"/>
      <c r="E178" s="12"/>
      <c r="F178" s="13"/>
      <c r="G178" s="12"/>
      <c r="J178" s="14" t="str">
        <f>IF($A178="","",ROUND((E178*F178),2))</f>
        <v/>
      </c>
      <c r="K178" s="14" t="str">
        <f>IF($A178="","",(J178-G178))</f>
        <v/>
      </c>
      <c r="L178" s="14" t="str">
        <f>IF($A178="","",IF(OR((I178="Active"),(I178="Forfeiture notice")),E178,0))</f>
        <v/>
      </c>
    </row>
    <row r="179" spans="1:12" x14ac:dyDescent="0.25">
      <c r="A179" s="11"/>
      <c r="D179" s="11"/>
      <c r="E179" s="12"/>
      <c r="F179" s="13"/>
      <c r="G179" s="12"/>
      <c r="J179" s="14" t="str">
        <f>IF($A179="","",ROUND((E179*F179),2))</f>
        <v/>
      </c>
      <c r="K179" s="14" t="str">
        <f>IF($A179="","",(J179-G179))</f>
        <v/>
      </c>
      <c r="L179" s="14" t="str">
        <f>IF($A179="","",IF(OR((I179="Active"),(I179="Forfeiture notice")),E179,0))</f>
        <v/>
      </c>
    </row>
    <row r="180" spans="1:12" x14ac:dyDescent="0.25">
      <c r="A180" s="11"/>
      <c r="D180" s="11"/>
      <c r="E180" s="12"/>
      <c r="F180" s="13"/>
      <c r="G180" s="12"/>
      <c r="J180" s="14" t="str">
        <f>IF($A180="","",ROUND((E180*F180),2))</f>
        <v/>
      </c>
      <c r="K180" s="14" t="str">
        <f>IF($A180="","",(J180-G180))</f>
        <v/>
      </c>
      <c r="L180" s="14" t="str">
        <f>IF($A180="","",IF(OR((I180="Active"),(I180="Forfeiture notice")),E180,0))</f>
        <v/>
      </c>
    </row>
    <row r="181" spans="1:12" x14ac:dyDescent="0.25">
      <c r="A181" s="11"/>
      <c r="D181" s="11"/>
      <c r="E181" s="12"/>
      <c r="F181" s="13"/>
      <c r="G181" s="12"/>
      <c r="J181" s="14" t="str">
        <f>IF($A181="","",ROUND((E181*F181),2))</f>
        <v/>
      </c>
      <c r="K181" s="14" t="str">
        <f>IF($A181="","",(J181-G181))</f>
        <v/>
      </c>
      <c r="L181" s="14" t="str">
        <f>IF($A181="","",IF(OR((I181="Active"),(I181="Forfeiture notice")),E181,0))</f>
        <v/>
      </c>
    </row>
    <row r="182" spans="1:12" x14ac:dyDescent="0.25">
      <c r="A182" s="11"/>
      <c r="D182" s="11"/>
      <c r="E182" s="12"/>
      <c r="F182" s="13"/>
      <c r="G182" s="12"/>
      <c r="J182" s="14" t="str">
        <f>IF($A182="","",ROUND((E182*F182),2))</f>
        <v/>
      </c>
      <c r="K182" s="14" t="str">
        <f>IF($A182="","",(J182-G182))</f>
        <v/>
      </c>
      <c r="L182" s="14" t="str">
        <f>IF($A182="","",IF(OR((I182="Active"),(I182="Forfeiture notice")),E182,0))</f>
        <v/>
      </c>
    </row>
    <row r="183" spans="1:12" x14ac:dyDescent="0.25">
      <c r="A183" s="11"/>
      <c r="D183" s="11"/>
      <c r="E183" s="12"/>
      <c r="F183" s="13"/>
      <c r="G183" s="12"/>
      <c r="J183" s="14" t="str">
        <f>IF($A183="","",ROUND((E183*F183),2))</f>
        <v/>
      </c>
      <c r="K183" s="14" t="str">
        <f>IF($A183="","",(J183-G183))</f>
        <v/>
      </c>
      <c r="L183" s="14" t="str">
        <f>IF($A183="","",IF(OR((I183="Active"),(I183="Forfeiture notice")),E183,0))</f>
        <v/>
      </c>
    </row>
    <row r="184" spans="1:12" x14ac:dyDescent="0.25">
      <c r="A184" s="11"/>
      <c r="D184" s="11"/>
      <c r="E184" s="12"/>
      <c r="F184" s="13"/>
      <c r="G184" s="12"/>
      <c r="J184" s="14" t="str">
        <f>IF($A184="","",ROUND((E184*F184),2))</f>
        <v/>
      </c>
      <c r="K184" s="14" t="str">
        <f>IF($A184="","",(J184-G184))</f>
        <v/>
      </c>
      <c r="L184" s="14" t="str">
        <f>IF($A184="","",IF(OR((I184="Active"),(I184="Forfeiture notice")),E184,0))</f>
        <v/>
      </c>
    </row>
    <row r="185" spans="1:12" x14ac:dyDescent="0.25">
      <c r="A185" s="11"/>
      <c r="D185" s="11"/>
      <c r="E185" s="12"/>
      <c r="F185" s="13"/>
      <c r="G185" s="12"/>
      <c r="J185" s="14" t="str">
        <f>IF($A185="","",ROUND((E185*F185),2))</f>
        <v/>
      </c>
      <c r="K185" s="14" t="str">
        <f>IF($A185="","",(J185-G185))</f>
        <v/>
      </c>
      <c r="L185" s="14" t="str">
        <f>IF($A185="","",IF(OR((I185="Active"),(I185="Forfeiture notice")),E185,0))</f>
        <v/>
      </c>
    </row>
    <row r="186" spans="1:12" x14ac:dyDescent="0.25">
      <c r="A186" s="11"/>
      <c r="D186" s="11"/>
      <c r="E186" s="12"/>
      <c r="F186" s="13"/>
      <c r="G186" s="12"/>
      <c r="J186" s="14" t="str">
        <f>IF($A186="","",ROUND((E186*F186),2))</f>
        <v/>
      </c>
      <c r="K186" s="14" t="str">
        <f>IF($A186="","",(J186-G186))</f>
        <v/>
      </c>
      <c r="L186" s="14" t="str">
        <f>IF($A186="","",IF(OR((I186="Active"),(I186="Forfeiture notice")),E186,0))</f>
        <v/>
      </c>
    </row>
    <row r="187" spans="1:12" x14ac:dyDescent="0.25">
      <c r="A187" s="11"/>
      <c r="D187" s="11"/>
      <c r="E187" s="12"/>
      <c r="F187" s="13"/>
      <c r="G187" s="12"/>
      <c r="J187" s="14" t="str">
        <f>IF($A187="","",ROUND((E187*F187),2))</f>
        <v/>
      </c>
      <c r="K187" s="14" t="str">
        <f>IF($A187="","",(J187-G187))</f>
        <v/>
      </c>
      <c r="L187" s="14" t="str">
        <f>IF($A187="","",IF(OR((I187="Active"),(I187="Forfeiture notice")),E187,0))</f>
        <v/>
      </c>
    </row>
    <row r="188" spans="1:12" x14ac:dyDescent="0.25">
      <c r="A188" s="11"/>
      <c r="D188" s="11"/>
      <c r="E188" s="12"/>
      <c r="F188" s="13"/>
      <c r="G188" s="12"/>
      <c r="J188" s="14" t="str">
        <f>IF($A188="","",ROUND((E188*F188),2))</f>
        <v/>
      </c>
      <c r="K188" s="14" t="str">
        <f>IF($A188="","",(J188-G188))</f>
        <v/>
      </c>
      <c r="L188" s="14" t="str">
        <f>IF($A188="","",IF(OR((I188="Active"),(I188="Forfeiture notice")),E188,0))</f>
        <v/>
      </c>
    </row>
    <row r="189" spans="1:12" x14ac:dyDescent="0.25">
      <c r="A189" s="11"/>
      <c r="D189" s="11"/>
      <c r="E189" s="12"/>
      <c r="F189" s="13"/>
      <c r="G189" s="12"/>
      <c r="J189" s="14" t="str">
        <f>IF($A189="","",ROUND((E189*F189),2))</f>
        <v/>
      </c>
      <c r="K189" s="14" t="str">
        <f>IF($A189="","",(J189-G189))</f>
        <v/>
      </c>
      <c r="L189" s="14" t="str">
        <f>IF($A189="","",IF(OR((I189="Active"),(I189="Forfeiture notice")),E189,0))</f>
        <v/>
      </c>
    </row>
    <row r="190" spans="1:12" x14ac:dyDescent="0.25">
      <c r="A190" s="11"/>
      <c r="D190" s="11"/>
      <c r="E190" s="12"/>
      <c r="F190" s="13"/>
      <c r="G190" s="12"/>
      <c r="J190" s="14" t="str">
        <f>IF($A190="","",ROUND((E190*F190),2))</f>
        <v/>
      </c>
      <c r="K190" s="14" t="str">
        <f>IF($A190="","",(J190-G190))</f>
        <v/>
      </c>
      <c r="L190" s="14" t="str">
        <f>IF($A190="","",IF(OR((I190="Active"),(I190="Forfeiture notice")),E190,0))</f>
        <v/>
      </c>
    </row>
    <row r="191" spans="1:12" x14ac:dyDescent="0.25">
      <c r="A191" s="11"/>
      <c r="D191" s="11"/>
      <c r="E191" s="12"/>
      <c r="F191" s="13"/>
      <c r="G191" s="12"/>
      <c r="J191" s="14" t="str">
        <f>IF($A191="","",ROUND((E191*F191),2))</f>
        <v/>
      </c>
      <c r="K191" s="14" t="str">
        <f>IF($A191="","",(J191-G191))</f>
        <v/>
      </c>
      <c r="L191" s="14" t="str">
        <f>IF($A191="","",IF(OR((I191="Active"),(I191="Forfeiture notice")),E191,0))</f>
        <v/>
      </c>
    </row>
    <row r="192" spans="1:12" x14ac:dyDescent="0.25">
      <c r="A192" s="11"/>
      <c r="D192" s="11"/>
      <c r="E192" s="12"/>
      <c r="F192" s="13"/>
      <c r="G192" s="12"/>
      <c r="J192" s="14" t="str">
        <f>IF($A192="","",ROUND((E192*F192),2))</f>
        <v/>
      </c>
      <c r="K192" s="14" t="str">
        <f>IF($A192="","",(J192-G192))</f>
        <v/>
      </c>
      <c r="L192" s="14" t="str">
        <f>IF($A192="","",IF(OR((I192="Active"),(I192="Forfeiture notice")),E192,0))</f>
        <v/>
      </c>
    </row>
    <row r="193" spans="1:12" x14ac:dyDescent="0.25">
      <c r="A193" s="11"/>
      <c r="D193" s="11"/>
      <c r="E193" s="12"/>
      <c r="F193" s="13"/>
      <c r="G193" s="12"/>
      <c r="J193" s="14" t="str">
        <f>IF($A193="","",ROUND((E193*F193),2))</f>
        <v/>
      </c>
      <c r="K193" s="14" t="str">
        <f>IF($A193="","",(J193-G193))</f>
        <v/>
      </c>
      <c r="L193" s="14" t="str">
        <f>IF($A193="","",IF(OR((I193="Active"),(I193="Forfeiture notice")),E193,0))</f>
        <v/>
      </c>
    </row>
    <row r="194" spans="1:12" x14ac:dyDescent="0.25">
      <c r="A194" s="11"/>
      <c r="D194" s="11"/>
      <c r="E194" s="12"/>
      <c r="F194" s="13"/>
      <c r="G194" s="12"/>
      <c r="J194" s="14" t="str">
        <f>IF($A194="","",ROUND((E194*F194),2))</f>
        <v/>
      </c>
      <c r="K194" s="14" t="str">
        <f>IF($A194="","",(J194-G194))</f>
        <v/>
      </c>
      <c r="L194" s="14" t="str">
        <f>IF($A194="","",IF(OR((I194="Active"),(I194="Forfeiture notice")),E194,0))</f>
        <v/>
      </c>
    </row>
    <row r="195" spans="1:12" x14ac:dyDescent="0.25">
      <c r="A195" s="11"/>
      <c r="D195" s="11"/>
      <c r="E195" s="12"/>
      <c r="F195" s="13"/>
      <c r="G195" s="12"/>
      <c r="J195" s="14" t="str">
        <f>IF($A195="","",ROUND((E195*F195),2))</f>
        <v/>
      </c>
      <c r="K195" s="14" t="str">
        <f>IF($A195="","",(J195-G195))</f>
        <v/>
      </c>
      <c r="L195" s="14" t="str">
        <f>IF($A195="","",IF(OR((I195="Active"),(I195="Forfeiture notice")),E195,0))</f>
        <v/>
      </c>
    </row>
    <row r="196" spans="1:12" x14ac:dyDescent="0.25">
      <c r="A196" s="11"/>
      <c r="D196" s="11"/>
      <c r="E196" s="12"/>
      <c r="F196" s="13"/>
      <c r="G196" s="12"/>
      <c r="J196" s="14" t="str">
        <f>IF($A196="","",ROUND((E196*F196),2))</f>
        <v/>
      </c>
      <c r="K196" s="14" t="str">
        <f>IF($A196="","",(J196-G196))</f>
        <v/>
      </c>
      <c r="L196" s="14" t="str">
        <f>IF($A196="","",IF(OR((I196="Active"),(I196="Forfeiture notice")),E196,0))</f>
        <v/>
      </c>
    </row>
    <row r="197" spans="1:12" x14ac:dyDescent="0.25">
      <c r="A197" s="11"/>
      <c r="D197" s="11"/>
      <c r="E197" s="12"/>
      <c r="F197" s="13"/>
      <c r="G197" s="12"/>
      <c r="J197" s="14" t="str">
        <f>IF($A197="","",ROUND((E197*F197),2))</f>
        <v/>
      </c>
      <c r="K197" s="14" t="str">
        <f>IF($A197="","",(J197-G197))</f>
        <v/>
      </c>
      <c r="L197" s="14" t="str">
        <f>IF($A197="","",IF(OR((I197="Active"),(I197="Forfeiture notice")),E197,0))</f>
        <v/>
      </c>
    </row>
    <row r="198" spans="1:12" x14ac:dyDescent="0.25">
      <c r="A198" s="11"/>
      <c r="D198" s="11"/>
      <c r="E198" s="12"/>
      <c r="F198" s="13"/>
      <c r="G198" s="12"/>
      <c r="J198" s="14" t="str">
        <f>IF($A198="","",ROUND((E198*F198),2))</f>
        <v/>
      </c>
      <c r="K198" s="14" t="str">
        <f>IF($A198="","",(J198-G198))</f>
        <v/>
      </c>
      <c r="L198" s="14" t="str">
        <f>IF($A198="","",IF(OR((I198="Active"),(I198="Forfeiture notice")),E198,0))</f>
        <v/>
      </c>
    </row>
    <row r="199" spans="1:12" x14ac:dyDescent="0.25">
      <c r="A199" s="11"/>
      <c r="D199" s="11"/>
      <c r="E199" s="12"/>
      <c r="F199" s="13"/>
      <c r="G199" s="12"/>
      <c r="J199" s="14" t="str">
        <f>IF($A199="","",ROUND((E199*F199),2))</f>
        <v/>
      </c>
      <c r="K199" s="14" t="str">
        <f>IF($A199="","",(J199-G199))</f>
        <v/>
      </c>
      <c r="L199" s="14" t="str">
        <f>IF($A199="","",IF(OR((I199="Active"),(I199="Forfeiture notice")),E199,0))</f>
        <v/>
      </c>
    </row>
    <row r="200" spans="1:12" x14ac:dyDescent="0.25">
      <c r="A200" s="11"/>
      <c r="D200" s="11"/>
      <c r="E200" s="12"/>
      <c r="F200" s="13"/>
      <c r="G200" s="12"/>
      <c r="J200" s="14" t="str">
        <f>IF($A200="","",ROUND((E200*F200),2))</f>
        <v/>
      </c>
      <c r="K200" s="14" t="str">
        <f>IF($A200="","",(J200-G200))</f>
        <v/>
      </c>
      <c r="L200" s="14" t="str">
        <f>IF($A200="","",IF(OR((I200="Active"),(I200="Forfeiture notice")),E200,0))</f>
        <v/>
      </c>
    </row>
    <row r="201" spans="1:12" x14ac:dyDescent="0.25">
      <c r="A201" s="11"/>
      <c r="D201" s="11"/>
      <c r="E201" s="12"/>
      <c r="F201" s="13"/>
      <c r="G201" s="12"/>
      <c r="J201" s="14" t="str">
        <f>IF($A201="","",ROUND((E201*F201),2))</f>
        <v/>
      </c>
      <c r="K201" s="14" t="str">
        <f>IF($A201="","",(J201-G201))</f>
        <v/>
      </c>
      <c r="L201" s="14" t="str">
        <f>IF($A201="","",IF(OR((I201="Active"),(I201="Forfeiture notice")),E201,0))</f>
        <v/>
      </c>
    </row>
  </sheetData>
  <autoFilter ref="A1:L1"/>
  <conditionalFormatting sqref="D2:D201">
    <cfRule type="expression" dxfId="0" priority="1">
      <formula>AND(D2&lt;&gt;"",D2&lt;TODAY(),NOT(OR($I2="Exonerated",$I2="Surrendered")))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Active, Exonerated, Forfeiture notice, Surrendered" sqref="I2:I201">
      <formula1>"Active,Exonerated,Forfeiture notice,Surrendered"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39</v>
      </c>
      <c r="B1" s="15" t="s">
        <v>40</v>
      </c>
      <c r="C1" s="15" t="s">
        <v>41</v>
      </c>
    </row>
    <row r="2" spans="1:3" x14ac:dyDescent="0.25">
      <c r="A2" s="16" t="s">
        <v>42</v>
      </c>
      <c r="B2" s="17"/>
      <c r="C2" s="17"/>
    </row>
    <row r="3" spans="1:2" x14ac:dyDescent="0.25">
      <c r="A3" t="s">
        <v>43</v>
      </c>
      <c r="B3" s="18">
        <f>COUNTA('Bonds'!$A$2:$A$201)</f>
        <v>4</v>
      </c>
    </row>
    <row r="4" spans="1:2" x14ac:dyDescent="0.25">
      <c r="A4" t="s">
        <v>44</v>
      </c>
      <c r="B4" s="18">
        <f>COUNTIFS('Bonds'!$D$2:$D$201,("&lt;"&amp;TODAY()),'Bonds'!$I$2:$I$201,"&lt;&gt;Exonerated",'Bonds'!$I$2:$I$201,"&lt;&gt;Surrendered")</f>
        <v>1</v>
      </c>
    </row>
    <row r="5" spans="1:3" x14ac:dyDescent="0.25">
      <c r="A5" s="16" t="s">
        <v>45</v>
      </c>
      <c r="B5" s="17"/>
      <c r="C5" s="17"/>
    </row>
    <row r="6" spans="1:2" x14ac:dyDescent="0.25">
      <c r="A6" t="s">
        <v>46</v>
      </c>
      <c r="B6" s="18">
        <f>COUNTIF('Bonds'!$I$2:$I$201,"Active")</f>
        <v>2</v>
      </c>
    </row>
    <row r="7" spans="1:2" x14ac:dyDescent="0.25">
      <c r="A7" t="s">
        <v>47</v>
      </c>
      <c r="B7" s="18">
        <f>COUNTIF('Bonds'!$I$2:$I$201,"Exonerated")</f>
        <v>1</v>
      </c>
    </row>
    <row r="8" spans="1:2" x14ac:dyDescent="0.25">
      <c r="A8" t="s">
        <v>48</v>
      </c>
      <c r="B8" s="18">
        <f>COUNTIF('Bonds'!$I$2:$I$201,"Forfeiture notice")</f>
        <v>1</v>
      </c>
    </row>
    <row r="9" spans="1:2" x14ac:dyDescent="0.25">
      <c r="A9" t="s">
        <v>49</v>
      </c>
      <c r="B9" s="18">
        <f>COUNTIF('Bonds'!$I$2:$I$201,"Surrendered")</f>
        <v>0</v>
      </c>
    </row>
    <row r="10" spans="1:3" x14ac:dyDescent="0.25">
      <c r="A10" s="16" t="s">
        <v>50</v>
      </c>
      <c r="B10" s="17"/>
      <c r="C10" s="17"/>
    </row>
    <row r="11" spans="1:2" x14ac:dyDescent="0.25">
      <c r="A11" t="s">
        <v>51</v>
      </c>
      <c r="B11" s="19">
        <f>SUM('Bonds'!$E$2:$E$201)</f>
        <v>90000</v>
      </c>
    </row>
    <row r="12" spans="1:2" x14ac:dyDescent="0.25">
      <c r="A12" t="s">
        <v>52</v>
      </c>
      <c r="B12" s="19">
        <f>SUM('Bonds'!$G$2:$G$201)</f>
        <v>6750</v>
      </c>
    </row>
    <row r="13" spans="1:2" x14ac:dyDescent="0.25">
      <c r="A13" t="s">
        <v>53</v>
      </c>
      <c r="B13" s="19">
        <f>SUM('Bonds'!$J$2:$J$201)</f>
        <v>9000</v>
      </c>
    </row>
    <row r="14" spans="1:2" x14ac:dyDescent="0.25">
      <c r="A14" t="s">
        <v>54</v>
      </c>
      <c r="B14" s="19">
        <f>SUM('Bonds'!$K$2:$K$201)</f>
        <v>2250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Bonds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